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workbookProtection lockStructure="1"/>
  <bookViews>
    <workbookView xWindow="0" yWindow="0" windowWidth="16380" windowHeight="8190" tabRatio="758" activeTab="1"/>
  </bookViews>
  <sheets>
    <sheet name="Original Data" sheetId="1" r:id="rId1"/>
    <sheet name="Documentation" sheetId="10" r:id="rId2"/>
    <sheet name="Charts" sheetId="3" r:id="rId3"/>
    <sheet name="Data" sheetId="7" r:id="rId4"/>
    <sheet name="Statistics" sheetId="11" r:id="rId5"/>
    <sheet name="Input_Data" sheetId="12" r:id="rId6"/>
    <sheet name="Periodograms" sheetId="13" r:id="rId7"/>
  </sheets>
  <definedNames>
    <definedName name="Babylonia">Data!$B$2:$B$1048576</definedName>
    <definedName name="Cell_172C">#REF!</definedName>
    <definedName name="Cell_172L">#REF!</definedName>
    <definedName name="Cell_172Z">#REF!</definedName>
    <definedName name="Cell_19">Data!#REF!</definedName>
    <definedName name="Cell_19L">#REF!</definedName>
    <definedName name="Cell_515C">#REF!</definedName>
    <definedName name="Cell_57">Data!#REF!</definedName>
    <definedName name="Cell_57L">#REF!</definedName>
    <definedName name="London">#REF!</definedName>
    <definedName name="Peak_172C">#REF!</definedName>
    <definedName name="Peak_172L">#REF!</definedName>
    <definedName name="Peak_172Z">#REF!</definedName>
    <definedName name="Peak_19">Data!#REF!</definedName>
    <definedName name="Peak_19L">#REF!</definedName>
    <definedName name="Peak_515C">#REF!</definedName>
    <definedName name="Peak_57">Data!#REF!</definedName>
    <definedName name="Peak_57L">#REF!</definedName>
    <definedName name="Rice">#REF!</definedName>
    <definedName name="Year">Data!$A$2:$A$1048576</definedName>
    <definedName name="YearC">#REF!</definedName>
    <definedName name="YearL">#REF!</definedName>
  </definedNames>
  <calcPr calcId="125725"/>
</workbook>
</file>

<file path=xl/calcChain.xml><?xml version="1.0" encoding="utf-8"?>
<calcChain xmlns="http://schemas.openxmlformats.org/spreadsheetml/2006/main">
  <c r="Y2" i="7"/>
  <c r="S3"/>
  <c r="S4" s="1"/>
  <c r="S5" s="1"/>
  <c r="S6" s="1"/>
  <c r="S7" s="1"/>
  <c r="S8" s="1"/>
  <c r="S9" s="1"/>
  <c r="S10" s="1"/>
  <c r="S11" s="1"/>
  <c r="S12" s="1"/>
  <c r="S13" s="1"/>
  <c r="S14" s="1"/>
  <c r="S15" s="1"/>
  <c r="S16" s="1"/>
  <c r="S17" s="1"/>
  <c r="S18" s="1"/>
  <c r="S19" s="1"/>
  <c r="S20" s="1"/>
  <c r="S21" s="1"/>
  <c r="S22" s="1"/>
  <c r="S23" s="1"/>
  <c r="S24" s="1"/>
  <c r="S25" s="1"/>
  <c r="S26" s="1"/>
  <c r="S27" s="1"/>
  <c r="S28" s="1"/>
  <c r="S29" s="1"/>
  <c r="S30" s="1"/>
  <c r="S31" s="1"/>
  <c r="S32" s="1"/>
  <c r="S33" s="1"/>
  <c r="S34" s="1"/>
  <c r="S35" s="1"/>
  <c r="S36" s="1"/>
  <c r="S37" s="1"/>
  <c r="S38" s="1"/>
  <c r="S39" s="1"/>
  <c r="S40" s="1"/>
  <c r="S41" s="1"/>
  <c r="S42" s="1"/>
  <c r="S43" s="1"/>
  <c r="S44" s="1"/>
  <c r="S45" s="1"/>
  <c r="S46" s="1"/>
  <c r="S47" s="1"/>
  <c r="S48" s="1"/>
  <c r="S49" s="1"/>
  <c r="S50" s="1"/>
  <c r="S51" s="1"/>
  <c r="S52" s="1"/>
  <c r="S53" s="1"/>
  <c r="S54" s="1"/>
  <c r="S55" s="1"/>
  <c r="S56" s="1"/>
  <c r="S57" s="1"/>
  <c r="S58" s="1"/>
  <c r="S59" s="1"/>
  <c r="S60" s="1"/>
  <c r="S61" s="1"/>
  <c r="S62" s="1"/>
  <c r="S63" s="1"/>
  <c r="R2"/>
  <c r="R3" s="1"/>
  <c r="R4" s="1"/>
  <c r="R5" s="1"/>
  <c r="L2"/>
  <c r="G3"/>
  <c r="G4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F3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2"/>
  <c r="Z3"/>
  <c r="Z4" s="1"/>
  <c r="Z5" s="1"/>
  <c r="Z6" s="1"/>
  <c r="Z7" s="1"/>
  <c r="Z8" s="1"/>
  <c r="Z9" s="1"/>
  <c r="Z10" s="1"/>
  <c r="Z11" s="1"/>
  <c r="Z12" s="1"/>
  <c r="Z13" s="1"/>
  <c r="Z14" s="1"/>
  <c r="M3"/>
  <c r="L3" s="1"/>
  <c r="Q17"/>
  <c r="E17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G15" i="1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B345"/>
  <c r="C345"/>
  <c r="D345"/>
  <c r="E345"/>
  <c r="F345"/>
  <c r="J319" l="1"/>
  <c r="J317"/>
  <c r="J315"/>
  <c r="J313"/>
  <c r="J311"/>
  <c r="J309"/>
  <c r="J307"/>
  <c r="J305"/>
  <c r="J303"/>
  <c r="J301"/>
  <c r="J299"/>
  <c r="J297"/>
  <c r="J295"/>
  <c r="J293"/>
  <c r="J291"/>
  <c r="J289"/>
  <c r="J287"/>
  <c r="J285"/>
  <c r="J283"/>
  <c r="J281"/>
  <c r="J279"/>
  <c r="J277"/>
  <c r="J275"/>
  <c r="J272"/>
  <c r="J270"/>
  <c r="J268"/>
  <c r="J266"/>
  <c r="J237"/>
  <c r="J235"/>
  <c r="J233"/>
  <c r="J231"/>
  <c r="J229"/>
  <c r="J227"/>
  <c r="J225"/>
  <c r="J223"/>
  <c r="J221"/>
  <c r="J219"/>
  <c r="J217"/>
  <c r="J215"/>
  <c r="J213"/>
  <c r="J211"/>
  <c r="J209"/>
  <c r="J207"/>
  <c r="J205"/>
  <c r="J203"/>
  <c r="J201"/>
  <c r="J199"/>
  <c r="J197"/>
  <c r="J195"/>
  <c r="J193"/>
  <c r="J191"/>
  <c r="J189"/>
  <c r="J187"/>
  <c r="J185"/>
  <c r="J183"/>
  <c r="J114"/>
  <c r="J112"/>
  <c r="J320"/>
  <c r="J318"/>
  <c r="J316"/>
  <c r="J314"/>
  <c r="J312"/>
  <c r="J310"/>
  <c r="J308"/>
  <c r="J306"/>
  <c r="J304"/>
  <c r="J302"/>
  <c r="J300"/>
  <c r="J298"/>
  <c r="J296"/>
  <c r="J294"/>
  <c r="J292"/>
  <c r="J290"/>
  <c r="J288"/>
  <c r="J286"/>
  <c r="J284"/>
  <c r="J282"/>
  <c r="J280"/>
  <c r="J278"/>
  <c r="J276"/>
  <c r="J274"/>
  <c r="J236"/>
  <c r="J234"/>
  <c r="J232"/>
  <c r="J230"/>
  <c r="J228"/>
  <c r="J226"/>
  <c r="J224"/>
  <c r="J222"/>
  <c r="J220"/>
  <c r="J218"/>
  <c r="J216"/>
  <c r="J214"/>
  <c r="J212"/>
  <c r="J210"/>
  <c r="J208"/>
  <c r="J206"/>
  <c r="J204"/>
  <c r="J202"/>
  <c r="J200"/>
  <c r="J198"/>
  <c r="J196"/>
  <c r="J194"/>
  <c r="J192"/>
  <c r="J190"/>
  <c r="J188"/>
  <c r="J186"/>
  <c r="J184"/>
  <c r="J181"/>
  <c r="J179"/>
  <c r="J177"/>
  <c r="J175"/>
  <c r="J330"/>
  <c r="J273"/>
  <c r="J271"/>
  <c r="J269"/>
  <c r="J267"/>
  <c r="J238"/>
  <c r="J182"/>
  <c r="J180"/>
  <c r="J178"/>
  <c r="J176"/>
  <c r="J137"/>
  <c r="J115"/>
  <c r="J113"/>
  <c r="G19" i="7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R6"/>
  <c r="T5" s="1"/>
  <c r="Z15"/>
  <c r="Y14"/>
  <c r="Y13"/>
  <c r="Y11"/>
  <c r="Y9"/>
  <c r="Y7"/>
  <c r="Y5"/>
  <c r="Y3"/>
  <c r="Y12"/>
  <c r="Y10"/>
  <c r="Y8"/>
  <c r="Y6"/>
  <c r="Y4"/>
  <c r="M4"/>
  <c r="J326" i="1"/>
  <c r="J325"/>
  <c r="J324"/>
  <c r="J323"/>
  <c r="J322"/>
  <c r="J321"/>
  <c r="J329"/>
  <c r="J327"/>
  <c r="J332"/>
  <c r="J331"/>
  <c r="J259"/>
  <c r="J260"/>
  <c r="J257"/>
  <c r="J255"/>
  <c r="J258"/>
  <c r="J253"/>
  <c r="J256"/>
  <c r="J254"/>
  <c r="J252"/>
  <c r="J251"/>
  <c r="J250"/>
  <c r="J249"/>
  <c r="J248"/>
  <c r="J247"/>
  <c r="J246"/>
  <c r="J245"/>
  <c r="J244"/>
  <c r="J243"/>
  <c r="J242"/>
  <c r="J241"/>
  <c r="J240"/>
  <c r="J239"/>
  <c r="J167"/>
  <c r="J174"/>
  <c r="J173"/>
  <c r="J172"/>
  <c r="J171"/>
  <c r="J170"/>
  <c r="J169"/>
  <c r="J168"/>
  <c r="J156"/>
  <c r="J154"/>
  <c r="J166"/>
  <c r="J165"/>
  <c r="J164"/>
  <c r="J163"/>
  <c r="J162"/>
  <c r="J161"/>
  <c r="J160"/>
  <c r="J159"/>
  <c r="J158"/>
  <c r="J157"/>
  <c r="J152"/>
  <c r="J155"/>
  <c r="J153"/>
  <c r="J144"/>
  <c r="J151"/>
  <c r="J150"/>
  <c r="J149"/>
  <c r="J148"/>
  <c r="J147"/>
  <c r="J146"/>
  <c r="J125"/>
  <c r="J124"/>
  <c r="J123"/>
  <c r="J122"/>
  <c r="J121"/>
  <c r="J120"/>
  <c r="J119"/>
  <c r="J118"/>
  <c r="J117"/>
  <c r="J116"/>
  <c r="J130"/>
  <c r="J129"/>
  <c r="J128"/>
  <c r="J127"/>
  <c r="J126"/>
  <c r="J136"/>
  <c r="J135"/>
  <c r="J134"/>
  <c r="J133"/>
  <c r="J132"/>
  <c r="J131"/>
  <c r="J145"/>
  <c r="J98"/>
  <c r="J111"/>
  <c r="J110"/>
  <c r="J109"/>
  <c r="J108"/>
  <c r="J107"/>
  <c r="J106"/>
  <c r="J105"/>
  <c r="J104"/>
  <c r="J103"/>
  <c r="J102"/>
  <c r="J101"/>
  <c r="J100"/>
  <c r="J99"/>
  <c r="J77"/>
  <c r="J83"/>
  <c r="J97"/>
  <c r="J96"/>
  <c r="J95"/>
  <c r="J94"/>
  <c r="J93"/>
  <c r="J92"/>
  <c r="J91"/>
  <c r="J90"/>
  <c r="J89"/>
  <c r="J88"/>
  <c r="J87"/>
  <c r="J86"/>
  <c r="J85"/>
  <c r="J84"/>
  <c r="J82"/>
  <c r="J81"/>
  <c r="J80"/>
  <c r="J79"/>
  <c r="J78"/>
  <c r="J59"/>
  <c r="J61"/>
  <c r="J60"/>
  <c r="J62"/>
  <c r="J76"/>
  <c r="J75"/>
  <c r="J74"/>
  <c r="J73"/>
  <c r="J72"/>
  <c r="J71"/>
  <c r="J70"/>
  <c r="J69"/>
  <c r="J68"/>
  <c r="J67"/>
  <c r="J66"/>
  <c r="J65"/>
  <c r="J64"/>
  <c r="J63"/>
  <c r="J39"/>
  <c r="J43"/>
  <c r="J44"/>
  <c r="J58"/>
  <c r="J57"/>
  <c r="J56"/>
  <c r="J55"/>
  <c r="J54"/>
  <c r="J53"/>
  <c r="J52"/>
  <c r="J51"/>
  <c r="J50"/>
  <c r="J49"/>
  <c r="J48"/>
  <c r="J47"/>
  <c r="J46"/>
  <c r="J45"/>
  <c r="J35"/>
  <c r="J42"/>
  <c r="J41"/>
  <c r="J40"/>
  <c r="J33"/>
  <c r="J38"/>
  <c r="J37"/>
  <c r="J36"/>
  <c r="J34"/>
  <c r="J31"/>
  <c r="J29"/>
  <c r="J32"/>
  <c r="J30"/>
  <c r="J27"/>
  <c r="J25"/>
  <c r="J23"/>
  <c r="J22"/>
  <c r="J328"/>
  <c r="J265"/>
  <c r="J264"/>
  <c r="J263"/>
  <c r="J262"/>
  <c r="J261"/>
  <c r="J143"/>
  <c r="J142"/>
  <c r="J141"/>
  <c r="J140"/>
  <c r="J139"/>
  <c r="J138"/>
  <c r="J28"/>
  <c r="J26"/>
  <c r="J24"/>
  <c r="R7" i="7" l="1"/>
  <c r="T6"/>
  <c r="Z16"/>
  <c r="Y15"/>
  <c r="M5"/>
  <c r="L4"/>
  <c r="T7" l="1"/>
  <c r="R8"/>
  <c r="Z17"/>
  <c r="Y16"/>
  <c r="M6"/>
  <c r="L5"/>
  <c r="H9"/>
  <c r="R9" l="1"/>
  <c r="T8"/>
  <c r="Z18"/>
  <c r="Y17"/>
  <c r="M7"/>
  <c r="L6"/>
  <c r="H10"/>
  <c r="R10" l="1"/>
  <c r="T9"/>
  <c r="Z19"/>
  <c r="Y18"/>
  <c r="M8"/>
  <c r="L7"/>
  <c r="H12"/>
  <c r="H11"/>
  <c r="R11" l="1"/>
  <c r="T10"/>
  <c r="U6" s="1"/>
  <c r="V6" s="1"/>
  <c r="Z20"/>
  <c r="Y19"/>
  <c r="L8"/>
  <c r="M9"/>
  <c r="R12" l="1"/>
  <c r="T11"/>
  <c r="U7" s="1"/>
  <c r="V7" s="1"/>
  <c r="Z21"/>
  <c r="Y20"/>
  <c r="L9"/>
  <c r="M10"/>
  <c r="H14"/>
  <c r="H13"/>
  <c r="R13" l="1"/>
  <c r="T12"/>
  <c r="U8" s="1"/>
  <c r="V8" s="1"/>
  <c r="Z22"/>
  <c r="Y21"/>
  <c r="M11"/>
  <c r="L10"/>
  <c r="H15"/>
  <c r="R14" l="1"/>
  <c r="T13"/>
  <c r="U9" s="1"/>
  <c r="Z23"/>
  <c r="Y22"/>
  <c r="L11"/>
  <c r="M12"/>
  <c r="H16"/>
  <c r="W9" l="1"/>
  <c r="V9"/>
  <c r="R15"/>
  <c r="T14"/>
  <c r="U10" s="1"/>
  <c r="Z24"/>
  <c r="Y23"/>
  <c r="M13"/>
  <c r="L12"/>
  <c r="W10" l="1"/>
  <c r="V10"/>
  <c r="R16"/>
  <c r="T15" s="1"/>
  <c r="U11" s="1"/>
  <c r="Z25"/>
  <c r="Y24"/>
  <c r="L13"/>
  <c r="M14"/>
  <c r="H18"/>
  <c r="H17"/>
  <c r="W11" l="1"/>
  <c r="V11"/>
  <c r="R17"/>
  <c r="T16" s="1"/>
  <c r="U12" s="1"/>
  <c r="Z26"/>
  <c r="Y25"/>
  <c r="M15"/>
  <c r="L14"/>
  <c r="I14"/>
  <c r="J14" s="1"/>
  <c r="I13"/>
  <c r="J13" s="1"/>
  <c r="W12" l="1"/>
  <c r="V12"/>
  <c r="R18"/>
  <c r="T17" s="1"/>
  <c r="U13" s="1"/>
  <c r="Z27"/>
  <c r="Y26"/>
  <c r="L15"/>
  <c r="M16"/>
  <c r="H20"/>
  <c r="H19"/>
  <c r="W13" l="1"/>
  <c r="V13"/>
  <c r="R19"/>
  <c r="T18"/>
  <c r="U14" s="1"/>
  <c r="Z28"/>
  <c r="Y27"/>
  <c r="M17"/>
  <c r="L16"/>
  <c r="I16"/>
  <c r="J16" s="1"/>
  <c r="I15"/>
  <c r="J15" s="1"/>
  <c r="H21"/>
  <c r="W14" l="1"/>
  <c r="V14"/>
  <c r="R20"/>
  <c r="T19"/>
  <c r="Z29"/>
  <c r="Y28"/>
  <c r="L17"/>
  <c r="M18"/>
  <c r="L18" s="1"/>
  <c r="H22"/>
  <c r="I17"/>
  <c r="J17" s="1"/>
  <c r="R21" l="1"/>
  <c r="T20"/>
  <c r="U15"/>
  <c r="Z30"/>
  <c r="Y29"/>
  <c r="M19"/>
  <c r="I18"/>
  <c r="J18" s="1"/>
  <c r="W15" l="1"/>
  <c r="V15"/>
  <c r="U16"/>
  <c r="R22"/>
  <c r="T21"/>
  <c r="Z31"/>
  <c r="Y30"/>
  <c r="L19"/>
  <c r="M20"/>
  <c r="H24"/>
  <c r="H23"/>
  <c r="W16" l="1"/>
  <c r="V16"/>
  <c r="R23"/>
  <c r="T22"/>
  <c r="U17"/>
  <c r="Z32"/>
  <c r="Y31"/>
  <c r="M21"/>
  <c r="L20"/>
  <c r="I20"/>
  <c r="J20" s="1"/>
  <c r="I19"/>
  <c r="J19" s="1"/>
  <c r="W17" l="1"/>
  <c r="V17"/>
  <c r="U18"/>
  <c r="R24"/>
  <c r="T23"/>
  <c r="U19" s="1"/>
  <c r="Z33"/>
  <c r="Y32"/>
  <c r="L21"/>
  <c r="M22"/>
  <c r="H25"/>
  <c r="W19" l="1"/>
  <c r="V19"/>
  <c r="W18"/>
  <c r="V18"/>
  <c r="R25"/>
  <c r="T24"/>
  <c r="U20" s="1"/>
  <c r="Z34"/>
  <c r="Y33"/>
  <c r="M23"/>
  <c r="L22"/>
  <c r="H27"/>
  <c r="I21"/>
  <c r="J21" s="1"/>
  <c r="H26"/>
  <c r="W20" l="1"/>
  <c r="V20"/>
  <c r="R26"/>
  <c r="T25"/>
  <c r="Z35"/>
  <c r="Y34"/>
  <c r="L23"/>
  <c r="M24"/>
  <c r="I23"/>
  <c r="J23" s="1"/>
  <c r="I22"/>
  <c r="J22" s="1"/>
  <c r="U21" l="1"/>
  <c r="R27"/>
  <c r="T26"/>
  <c r="U22" s="1"/>
  <c r="Z36"/>
  <c r="Y35"/>
  <c r="M25"/>
  <c r="L24"/>
  <c r="H28"/>
  <c r="W22" l="1"/>
  <c r="V22"/>
  <c r="W21"/>
  <c r="V21"/>
  <c r="R28"/>
  <c r="T27"/>
  <c r="U23" s="1"/>
  <c r="Z37"/>
  <c r="Y36"/>
  <c r="L25"/>
  <c r="M26"/>
  <c r="I24"/>
  <c r="J24" s="1"/>
  <c r="H30"/>
  <c r="H29"/>
  <c r="W23" l="1"/>
  <c r="V23"/>
  <c r="R29"/>
  <c r="T28"/>
  <c r="Z38"/>
  <c r="Y37"/>
  <c r="M27"/>
  <c r="L26"/>
  <c r="H32"/>
  <c r="H33"/>
  <c r="I25"/>
  <c r="J25" s="1"/>
  <c r="H31"/>
  <c r="I26"/>
  <c r="J26" s="1"/>
  <c r="R30" l="1"/>
  <c r="T29"/>
  <c r="U25" s="1"/>
  <c r="U24"/>
  <c r="Z39"/>
  <c r="Y38"/>
  <c r="L27"/>
  <c r="M28"/>
  <c r="H34"/>
  <c r="I28"/>
  <c r="J28" s="1"/>
  <c r="I29"/>
  <c r="J29" s="1"/>
  <c r="I27"/>
  <c r="J27" s="1"/>
  <c r="W24" l="1"/>
  <c r="V24"/>
  <c r="W25"/>
  <c r="V25"/>
  <c r="R31"/>
  <c r="Z40"/>
  <c r="Y39"/>
  <c r="M29"/>
  <c r="L28"/>
  <c r="I30"/>
  <c r="J30" s="1"/>
  <c r="R32" l="1"/>
  <c r="T31"/>
  <c r="T30"/>
  <c r="Z41"/>
  <c r="Y40"/>
  <c r="L29"/>
  <c r="M30"/>
  <c r="H36"/>
  <c r="H35"/>
  <c r="U27" l="1"/>
  <c r="U26"/>
  <c r="R33"/>
  <c r="T32"/>
  <c r="Z42"/>
  <c r="Y41"/>
  <c r="M31"/>
  <c r="L30"/>
  <c r="I31"/>
  <c r="J31" s="1"/>
  <c r="I32"/>
  <c r="J32" s="1"/>
  <c r="H37"/>
  <c r="W27" l="1"/>
  <c r="V27"/>
  <c r="W26"/>
  <c r="V26"/>
  <c r="R34"/>
  <c r="T33"/>
  <c r="U29" s="1"/>
  <c r="U28"/>
  <c r="Z43"/>
  <c r="Y42"/>
  <c r="L31"/>
  <c r="M32"/>
  <c r="H38"/>
  <c r="I33"/>
  <c r="J33" s="1"/>
  <c r="W28" l="1"/>
  <c r="V28"/>
  <c r="W29"/>
  <c r="V29"/>
  <c r="R35"/>
  <c r="Z44"/>
  <c r="Y43"/>
  <c r="M33"/>
  <c r="L32"/>
  <c r="H39"/>
  <c r="I34"/>
  <c r="J34" s="1"/>
  <c r="R36" l="1"/>
  <c r="T35"/>
  <c r="T34"/>
  <c r="Z45"/>
  <c r="Y44"/>
  <c r="L33"/>
  <c r="M34"/>
  <c r="I35"/>
  <c r="J35" s="1"/>
  <c r="H40"/>
  <c r="U30" l="1"/>
  <c r="U31"/>
  <c r="R37"/>
  <c r="T36"/>
  <c r="U32" s="1"/>
  <c r="Z46"/>
  <c r="Y45"/>
  <c r="M35"/>
  <c r="L34"/>
  <c r="H41"/>
  <c r="H42"/>
  <c r="I36"/>
  <c r="J36" s="1"/>
  <c r="W30" l="1"/>
  <c r="V30"/>
  <c r="W32"/>
  <c r="V32"/>
  <c r="W31"/>
  <c r="V31"/>
  <c r="R38"/>
  <c r="T37"/>
  <c r="Z47"/>
  <c r="Y46"/>
  <c r="L35"/>
  <c r="M36"/>
  <c r="I37"/>
  <c r="J37" s="1"/>
  <c r="I38"/>
  <c r="J38" s="1"/>
  <c r="H43"/>
  <c r="I39" s="1"/>
  <c r="J39" s="1"/>
  <c r="R39" l="1"/>
  <c r="T38"/>
  <c r="U34" s="1"/>
  <c r="U33"/>
  <c r="Z48"/>
  <c r="Y47"/>
  <c r="M37"/>
  <c r="L36"/>
  <c r="H44"/>
  <c r="W34" l="1"/>
  <c r="V34"/>
  <c r="W33"/>
  <c r="V33"/>
  <c r="R40"/>
  <c r="T39"/>
  <c r="Z49"/>
  <c r="Y48"/>
  <c r="L37"/>
  <c r="M38"/>
  <c r="H45"/>
  <c r="I40"/>
  <c r="J40" s="1"/>
  <c r="U35" l="1"/>
  <c r="R41"/>
  <c r="T40" s="1"/>
  <c r="Z50"/>
  <c r="Y49"/>
  <c r="M39"/>
  <c r="L38"/>
  <c r="H46"/>
  <c r="I41"/>
  <c r="J41" s="1"/>
  <c r="W35" l="1"/>
  <c r="V35"/>
  <c r="U36"/>
  <c r="R42"/>
  <c r="T41"/>
  <c r="Z51"/>
  <c r="Y50"/>
  <c r="L39"/>
  <c r="M40"/>
  <c r="I42"/>
  <c r="J42" s="1"/>
  <c r="H47"/>
  <c r="W36" l="1"/>
  <c r="V36"/>
  <c r="R43"/>
  <c r="T42"/>
  <c r="U38" s="1"/>
  <c r="U37"/>
  <c r="Z52"/>
  <c r="Y51"/>
  <c r="M41"/>
  <c r="L40"/>
  <c r="H48"/>
  <c r="I43"/>
  <c r="J43" s="1"/>
  <c r="W37" l="1"/>
  <c r="V37"/>
  <c r="W38"/>
  <c r="V38"/>
  <c r="R44"/>
  <c r="T43"/>
  <c r="Z53"/>
  <c r="Y52"/>
  <c r="L41"/>
  <c r="M42"/>
  <c r="I44"/>
  <c r="J44" s="1"/>
  <c r="H49"/>
  <c r="R45" l="1"/>
  <c r="T44"/>
  <c r="U40" s="1"/>
  <c r="U39"/>
  <c r="Z54"/>
  <c r="Y53"/>
  <c r="M43"/>
  <c r="L42"/>
  <c r="I45"/>
  <c r="J45" s="1"/>
  <c r="H50"/>
  <c r="W39" l="1"/>
  <c r="V39"/>
  <c r="W40"/>
  <c r="V40"/>
  <c r="R46"/>
  <c r="T45"/>
  <c r="Z55"/>
  <c r="Y54"/>
  <c r="L43"/>
  <c r="M44"/>
  <c r="I46"/>
  <c r="J46" s="1"/>
  <c r="H51"/>
  <c r="U41" l="1"/>
  <c r="R47"/>
  <c r="T46"/>
  <c r="Z56"/>
  <c r="Y55"/>
  <c r="M45"/>
  <c r="L44"/>
  <c r="I47"/>
  <c r="J47" s="1"/>
  <c r="H52"/>
  <c r="W41" l="1"/>
  <c r="V41"/>
  <c r="R48"/>
  <c r="T47" s="1"/>
  <c r="U42"/>
  <c r="Z57"/>
  <c r="Y56"/>
  <c r="M46"/>
  <c r="L45"/>
  <c r="I48"/>
  <c r="J48" s="1"/>
  <c r="H53"/>
  <c r="W42" l="1"/>
  <c r="V42"/>
  <c r="U43"/>
  <c r="R49"/>
  <c r="T48"/>
  <c r="Z58"/>
  <c r="Y57"/>
  <c r="M47"/>
  <c r="L46"/>
  <c r="H54"/>
  <c r="I49"/>
  <c r="J49" s="1"/>
  <c r="U44" l="1"/>
  <c r="W43"/>
  <c r="V43"/>
  <c r="R50"/>
  <c r="T49"/>
  <c r="Z59"/>
  <c r="Y58"/>
  <c r="L47"/>
  <c r="M48"/>
  <c r="I50"/>
  <c r="J50" s="1"/>
  <c r="W44" l="1"/>
  <c r="V44"/>
  <c r="U45"/>
  <c r="R51"/>
  <c r="T50"/>
  <c r="Z60"/>
  <c r="Y59"/>
  <c r="M49"/>
  <c r="L48"/>
  <c r="H56"/>
  <c r="H55"/>
  <c r="U46" l="1"/>
  <c r="W45"/>
  <c r="V45"/>
  <c r="R52"/>
  <c r="T51"/>
  <c r="Z61"/>
  <c r="Y60"/>
  <c r="M50"/>
  <c r="L49"/>
  <c r="I52"/>
  <c r="J52" s="1"/>
  <c r="I51"/>
  <c r="J51" s="1"/>
  <c r="H57"/>
  <c r="W46" l="1"/>
  <c r="V46"/>
  <c r="U47"/>
  <c r="R53"/>
  <c r="Z62"/>
  <c r="Y61"/>
  <c r="M51"/>
  <c r="L50"/>
  <c r="H58"/>
  <c r="I53"/>
  <c r="J53" s="1"/>
  <c r="W47" l="1"/>
  <c r="V47"/>
  <c r="R54"/>
  <c r="T53"/>
  <c r="T52"/>
  <c r="Z63"/>
  <c r="Y63" s="1"/>
  <c r="Y62"/>
  <c r="M52"/>
  <c r="L51"/>
  <c r="H59"/>
  <c r="I54"/>
  <c r="J54" s="1"/>
  <c r="U48" l="1"/>
  <c r="R55"/>
  <c r="T54" s="1"/>
  <c r="U50" s="1"/>
  <c r="U49"/>
  <c r="M53"/>
  <c r="L52"/>
  <c r="I55"/>
  <c r="J55" s="1"/>
  <c r="H60"/>
  <c r="W50" l="1"/>
  <c r="V50"/>
  <c r="W49"/>
  <c r="V49"/>
  <c r="W48"/>
  <c r="V48"/>
  <c r="R56"/>
  <c r="R57" s="1"/>
  <c r="R58" s="1"/>
  <c r="R59" s="1"/>
  <c r="R60" s="1"/>
  <c r="R61" s="1"/>
  <c r="R62" s="1"/>
  <c r="R63" s="1"/>
  <c r="M54"/>
  <c r="L53"/>
  <c r="I56"/>
  <c r="J56" s="1"/>
  <c r="H61"/>
  <c r="T55" l="1"/>
  <c r="L54"/>
  <c r="M55"/>
  <c r="H62"/>
  <c r="I57"/>
  <c r="J57" s="1"/>
  <c r="U52" l="1"/>
  <c r="V52" s="1"/>
  <c r="U54"/>
  <c r="V54" s="1"/>
  <c r="U53"/>
  <c r="V53" s="1"/>
  <c r="Q20"/>
  <c r="U51"/>
  <c r="Q8"/>
  <c r="M56"/>
  <c r="L55"/>
  <c r="I58"/>
  <c r="J58" s="1"/>
  <c r="H63"/>
  <c r="W51" l="1"/>
  <c r="V51"/>
  <c r="Q23"/>
  <c r="AB10"/>
  <c r="AB9"/>
  <c r="AB7"/>
  <c r="AB8"/>
  <c r="AB4"/>
  <c r="AB6"/>
  <c r="AB3"/>
  <c r="AB5"/>
  <c r="AB2"/>
  <c r="M57"/>
  <c r="L56"/>
  <c r="I59"/>
  <c r="J59" s="1"/>
  <c r="H64"/>
  <c r="M58" l="1"/>
  <c r="L57"/>
  <c r="I60"/>
  <c r="J60" s="1"/>
  <c r="H65"/>
  <c r="L58" l="1"/>
  <c r="M59"/>
  <c r="I61"/>
  <c r="J61" s="1"/>
  <c r="H66"/>
  <c r="L59" l="1"/>
  <c r="M60"/>
  <c r="H67"/>
  <c r="I62"/>
  <c r="J62" s="1"/>
  <c r="M61" l="1"/>
  <c r="L60"/>
  <c r="I63"/>
  <c r="J63" s="1"/>
  <c r="H68"/>
  <c r="M62" l="1"/>
  <c r="L61"/>
  <c r="H69"/>
  <c r="I64"/>
  <c r="J64" s="1"/>
  <c r="L62" l="1"/>
  <c r="M63"/>
  <c r="H70"/>
  <c r="I65"/>
  <c r="J65" s="1"/>
  <c r="L63" l="1"/>
  <c r="M64"/>
  <c r="I66"/>
  <c r="J66" s="1"/>
  <c r="H71"/>
  <c r="M65" l="1"/>
  <c r="L64"/>
  <c r="I67"/>
  <c r="J67" s="1"/>
  <c r="H72"/>
  <c r="M66" l="1"/>
  <c r="L65"/>
  <c r="I68"/>
  <c r="J68" s="1"/>
  <c r="H73"/>
  <c r="L66" l="1"/>
  <c r="M67"/>
  <c r="I69"/>
  <c r="J69" s="1"/>
  <c r="H74"/>
  <c r="L67" l="1"/>
  <c r="M68"/>
  <c r="H75"/>
  <c r="I70"/>
  <c r="J70" s="1"/>
  <c r="M69" l="1"/>
  <c r="L68"/>
  <c r="I71"/>
  <c r="J71" s="1"/>
  <c r="H76"/>
  <c r="M70" l="1"/>
  <c r="L69"/>
  <c r="H77"/>
  <c r="I72"/>
  <c r="J72" s="1"/>
  <c r="L70" l="1"/>
  <c r="M71"/>
  <c r="I73"/>
  <c r="J73" s="1"/>
  <c r="H78"/>
  <c r="L71" l="1"/>
  <c r="M72"/>
  <c r="I74"/>
  <c r="J74" s="1"/>
  <c r="H79"/>
  <c r="M73" l="1"/>
  <c r="L72"/>
  <c r="I75"/>
  <c r="J75" s="1"/>
  <c r="H80"/>
  <c r="M74" l="1"/>
  <c r="L73"/>
  <c r="H81"/>
  <c r="I76"/>
  <c r="J76" s="1"/>
  <c r="L74" l="1"/>
  <c r="M75"/>
  <c r="H82"/>
  <c r="I77"/>
  <c r="J77" s="1"/>
  <c r="L75" l="1"/>
  <c r="M76"/>
  <c r="I78"/>
  <c r="J78" s="1"/>
  <c r="H83"/>
  <c r="M77" l="1"/>
  <c r="L76"/>
  <c r="I79"/>
  <c r="J79" s="1"/>
  <c r="L77" l="1"/>
  <c r="M78"/>
  <c r="H85"/>
  <c r="H84"/>
  <c r="L78" l="1"/>
  <c r="M79"/>
  <c r="I80"/>
  <c r="J80" s="1"/>
  <c r="H86"/>
  <c r="I81"/>
  <c r="J81" s="1"/>
  <c r="L79" l="1"/>
  <c r="M80"/>
  <c r="H88"/>
  <c r="I82"/>
  <c r="J82" s="1"/>
  <c r="H87"/>
  <c r="M81" l="1"/>
  <c r="L80"/>
  <c r="I83"/>
  <c r="J83" s="1"/>
  <c r="H89"/>
  <c r="I84"/>
  <c r="J84" s="1"/>
  <c r="M82" l="1"/>
  <c r="L81"/>
  <c r="I85"/>
  <c r="J85" s="1"/>
  <c r="M83" l="1"/>
  <c r="L82"/>
  <c r="H90"/>
  <c r="I86" s="1"/>
  <c r="J86" s="1"/>
  <c r="H91"/>
  <c r="L83" l="1"/>
  <c r="M84"/>
  <c r="H93"/>
  <c r="H94"/>
  <c r="H92"/>
  <c r="I87"/>
  <c r="J87" s="1"/>
  <c r="M85" l="1"/>
  <c r="L84"/>
  <c r="I89"/>
  <c r="J89" s="1"/>
  <c r="I88"/>
  <c r="J88" s="1"/>
  <c r="H95"/>
  <c r="I90"/>
  <c r="J90" s="1"/>
  <c r="M86" l="1"/>
  <c r="L85"/>
  <c r="I91"/>
  <c r="J91" s="1"/>
  <c r="H96"/>
  <c r="L86" l="1"/>
  <c r="M87"/>
  <c r="I92"/>
  <c r="J92" s="1"/>
  <c r="L87" l="1"/>
  <c r="M88"/>
  <c r="H98"/>
  <c r="H97"/>
  <c r="M89" l="1"/>
  <c r="L88"/>
  <c r="I94"/>
  <c r="J94" s="1"/>
  <c r="I93"/>
  <c r="J93" s="1"/>
  <c r="M90" l="1"/>
  <c r="L89"/>
  <c r="H100"/>
  <c r="H99"/>
  <c r="M91" l="1"/>
  <c r="L90"/>
  <c r="I95"/>
  <c r="J95" s="1"/>
  <c r="I96"/>
  <c r="J96" s="1"/>
  <c r="H101"/>
  <c r="L91" l="1"/>
  <c r="M92"/>
  <c r="H102"/>
  <c r="I97"/>
  <c r="J97" s="1"/>
  <c r="M93" l="1"/>
  <c r="L92"/>
  <c r="I98"/>
  <c r="J98" s="1"/>
  <c r="H103"/>
  <c r="M94" l="1"/>
  <c r="L93"/>
  <c r="H104"/>
  <c r="I99"/>
  <c r="J99" s="1"/>
  <c r="L94" l="1"/>
  <c r="M95"/>
  <c r="H105"/>
  <c r="I100"/>
  <c r="J100" s="1"/>
  <c r="M96" l="1"/>
  <c r="L95"/>
  <c r="I101"/>
  <c r="J101" s="1"/>
  <c r="M97" l="1"/>
  <c r="L96"/>
  <c r="H107"/>
  <c r="H108"/>
  <c r="H106"/>
  <c r="M98" l="1"/>
  <c r="L97"/>
  <c r="I102"/>
  <c r="J102" s="1"/>
  <c r="I103"/>
  <c r="J103" s="1"/>
  <c r="I104"/>
  <c r="J104" s="1"/>
  <c r="H109"/>
  <c r="L98" l="1"/>
  <c r="M99"/>
  <c r="I105"/>
  <c r="J105" s="1"/>
  <c r="H110"/>
  <c r="L99" l="1"/>
  <c r="M100"/>
  <c r="I106"/>
  <c r="J106" s="1"/>
  <c r="M101" l="1"/>
  <c r="L100"/>
  <c r="H111"/>
  <c r="M102" l="1"/>
  <c r="L101"/>
  <c r="H112"/>
  <c r="I108" s="1"/>
  <c r="J108" s="1"/>
  <c r="I107"/>
  <c r="J107" s="1"/>
  <c r="H113"/>
  <c r="H114"/>
  <c r="L102" l="1"/>
  <c r="M103"/>
  <c r="H115"/>
  <c r="I109"/>
  <c r="J109" s="1"/>
  <c r="I110"/>
  <c r="J110" s="1"/>
  <c r="L103" l="1"/>
  <c r="M104"/>
  <c r="I111"/>
  <c r="J111" s="1"/>
  <c r="M105" l="1"/>
  <c r="L104"/>
  <c r="H116"/>
  <c r="I112" s="1"/>
  <c r="J112" s="1"/>
  <c r="H117"/>
  <c r="M106" l="1"/>
  <c r="L105"/>
  <c r="H119"/>
  <c r="H118"/>
  <c r="I113"/>
  <c r="J113" s="1"/>
  <c r="L106" l="1"/>
  <c r="M107"/>
  <c r="I114"/>
  <c r="J114" s="1"/>
  <c r="H120"/>
  <c r="I115"/>
  <c r="J115" s="1"/>
  <c r="L107" l="1"/>
  <c r="M108"/>
  <c r="H121"/>
  <c r="I116"/>
  <c r="J116" s="1"/>
  <c r="M109" l="1"/>
  <c r="L108"/>
  <c r="I117"/>
  <c r="J117" s="1"/>
  <c r="M110" l="1"/>
  <c r="L109"/>
  <c r="H123"/>
  <c r="H122"/>
  <c r="L110" l="1"/>
  <c r="M111"/>
  <c r="I119"/>
  <c r="J119" s="1"/>
  <c r="I118"/>
  <c r="J118" s="1"/>
  <c r="H124"/>
  <c r="H125"/>
  <c r="L111" l="1"/>
  <c r="M112"/>
  <c r="I120"/>
  <c r="J120" s="1"/>
  <c r="H126"/>
  <c r="I121"/>
  <c r="J121" s="1"/>
  <c r="M113" l="1"/>
  <c r="L112"/>
  <c r="I122"/>
  <c r="J122" s="1"/>
  <c r="M114" l="1"/>
  <c r="L113"/>
  <c r="H127"/>
  <c r="H128"/>
  <c r="L114" l="1"/>
  <c r="M115"/>
  <c r="H130"/>
  <c r="I124"/>
  <c r="J124" s="1"/>
  <c r="I123"/>
  <c r="J123" s="1"/>
  <c r="H129"/>
  <c r="L115" l="1"/>
  <c r="M116"/>
  <c r="H131"/>
  <c r="I125"/>
  <c r="J125" s="1"/>
  <c r="I126"/>
  <c r="J126" s="1"/>
  <c r="M117" l="1"/>
  <c r="L116"/>
  <c r="H132"/>
  <c r="H133"/>
  <c r="I127"/>
  <c r="J127" s="1"/>
  <c r="M118" l="1"/>
  <c r="L117"/>
  <c r="I129"/>
  <c r="J129" s="1"/>
  <c r="H134"/>
  <c r="I128"/>
  <c r="J128" s="1"/>
  <c r="L118" l="1"/>
  <c r="M119"/>
  <c r="I130"/>
  <c r="J130" s="1"/>
  <c r="H135"/>
  <c r="L119" l="1"/>
  <c r="M120"/>
  <c r="H136"/>
  <c r="I131"/>
  <c r="J131" s="1"/>
  <c r="M121" l="1"/>
  <c r="L120"/>
  <c r="I132"/>
  <c r="J132" s="1"/>
  <c r="M122" l="1"/>
  <c r="L121"/>
  <c r="H137"/>
  <c r="H138"/>
  <c r="L122" l="1"/>
  <c r="M123"/>
  <c r="I134"/>
  <c r="J134" s="1"/>
  <c r="H139"/>
  <c r="I133"/>
  <c r="J133" s="1"/>
  <c r="L123" l="1"/>
  <c r="M124"/>
  <c r="I135"/>
  <c r="J135" s="1"/>
  <c r="H140"/>
  <c r="M125" l="1"/>
  <c r="L124"/>
  <c r="I136"/>
  <c r="J136" s="1"/>
  <c r="H142"/>
  <c r="H141"/>
  <c r="M126" l="1"/>
  <c r="L125"/>
  <c r="H144"/>
  <c r="I138"/>
  <c r="J138" s="1"/>
  <c r="I137"/>
  <c r="J137" s="1"/>
  <c r="H143"/>
  <c r="L126" l="1"/>
  <c r="M127"/>
  <c r="I139"/>
  <c r="J139" s="1"/>
  <c r="H145"/>
  <c r="I140"/>
  <c r="J140" s="1"/>
  <c r="L127" l="1"/>
  <c r="M128"/>
  <c r="I141"/>
  <c r="J141" s="1"/>
  <c r="M129" l="1"/>
  <c r="L128"/>
  <c r="H146"/>
  <c r="I142" s="1"/>
  <c r="J142" s="1"/>
  <c r="H147"/>
  <c r="L129" l="1"/>
  <c r="M130"/>
  <c r="H148"/>
  <c r="I144" s="1"/>
  <c r="J144" s="1"/>
  <c r="H149"/>
  <c r="H150"/>
  <c r="I143"/>
  <c r="J143" s="1"/>
  <c r="M131" l="1"/>
  <c r="L130"/>
  <c r="I146"/>
  <c r="J146" s="1"/>
  <c r="H151"/>
  <c r="I145"/>
  <c r="J145" s="1"/>
  <c r="L131" l="1"/>
  <c r="M132"/>
  <c r="I147"/>
  <c r="J147" s="1"/>
  <c r="H152"/>
  <c r="M133" l="1"/>
  <c r="L132"/>
  <c r="I148"/>
  <c r="J148" s="1"/>
  <c r="H153"/>
  <c r="M134" l="1"/>
  <c r="L133"/>
  <c r="I149"/>
  <c r="J149" s="1"/>
  <c r="H154"/>
  <c r="M135" l="1"/>
  <c r="L134"/>
  <c r="I150"/>
  <c r="J150" s="1"/>
  <c r="M136" l="1"/>
  <c r="L135"/>
  <c r="H156"/>
  <c r="H155"/>
  <c r="M137" l="1"/>
  <c r="L136"/>
  <c r="I152"/>
  <c r="J152" s="1"/>
  <c r="I151"/>
  <c r="J151" s="1"/>
  <c r="M138" l="1"/>
  <c r="L137"/>
  <c r="H162"/>
  <c r="H158"/>
  <c r="H157"/>
  <c r="L138" l="1"/>
  <c r="M139"/>
  <c r="I153"/>
  <c r="J153" s="1"/>
  <c r="H159"/>
  <c r="I155" s="1"/>
  <c r="J155" s="1"/>
  <c r="I154"/>
  <c r="J154" s="1"/>
  <c r="M140" l="1"/>
  <c r="L139"/>
  <c r="H160"/>
  <c r="I156" s="1"/>
  <c r="J156" s="1"/>
  <c r="L140" l="1"/>
  <c r="M141"/>
  <c r="H161"/>
  <c r="I158" s="1"/>
  <c r="J158" s="1"/>
  <c r="M142" l="1"/>
  <c r="L141"/>
  <c r="E20"/>
  <c r="I157"/>
  <c r="J157" s="1"/>
  <c r="L142" l="1"/>
  <c r="M143"/>
  <c r="E23"/>
  <c r="L143" l="1"/>
  <c r="M144"/>
  <c r="L144" l="1"/>
  <c r="M145"/>
  <c r="L145" l="1"/>
  <c r="M146"/>
  <c r="L146" l="1"/>
  <c r="M147"/>
  <c r="L147" l="1"/>
  <c r="M148"/>
  <c r="L148" l="1"/>
  <c r="M149"/>
  <c r="L149" l="1"/>
  <c r="M150"/>
  <c r="L150" l="1"/>
  <c r="M151"/>
  <c r="L151" l="1"/>
  <c r="M152"/>
  <c r="O4"/>
  <c r="O5"/>
  <c r="L152" l="1"/>
  <c r="O3" s="1"/>
  <c r="M153"/>
  <c r="L153" l="1"/>
  <c r="O2" s="1"/>
  <c r="M154"/>
  <c r="M155" l="1"/>
  <c r="L154"/>
  <c r="O10" s="1"/>
  <c r="M156" l="1"/>
  <c r="L155"/>
  <c r="O9" s="1"/>
  <c r="M157" l="1"/>
  <c r="L156"/>
  <c r="O8" s="1"/>
  <c r="L157" l="1"/>
  <c r="O7" s="1"/>
  <c r="M158"/>
  <c r="M159" l="1"/>
  <c r="L158"/>
  <c r="O6" s="1"/>
  <c r="M160" l="1"/>
  <c r="L159"/>
  <c r="L160" l="1"/>
  <c r="M161"/>
  <c r="M162" l="1"/>
  <c r="L161"/>
  <c r="E8"/>
  <c r="M163" l="1"/>
  <c r="L162"/>
  <c r="M164" l="1"/>
  <c r="L163"/>
  <c r="L164" l="1"/>
  <c r="M165"/>
  <c r="L165" l="1"/>
  <c r="M166"/>
  <c r="L166" l="1"/>
  <c r="M167"/>
  <c r="M168" l="1"/>
  <c r="L167"/>
  <c r="M169" l="1"/>
  <c r="L168"/>
  <c r="M170" l="1"/>
  <c r="L170" s="1"/>
  <c r="L169"/>
  <c r="A3" i="1" l="1"/>
  <c r="H2"/>
  <c r="A4" l="1"/>
  <c r="H3"/>
  <c r="A5" l="1"/>
  <c r="H4"/>
  <c r="H5" l="1"/>
  <c r="A6"/>
  <c r="H6" l="1"/>
  <c r="A7"/>
  <c r="H7" l="1"/>
  <c r="A8"/>
  <c r="H8" l="1"/>
  <c r="A9"/>
  <c r="H9" l="1"/>
  <c r="A10"/>
  <c r="H10" l="1"/>
  <c r="A11"/>
  <c r="H11" l="1"/>
  <c r="A12"/>
  <c r="A13" l="1"/>
  <c r="H12"/>
  <c r="A14" l="1"/>
  <c r="H13"/>
  <c r="A15" l="1"/>
  <c r="H14"/>
  <c r="H15" l="1"/>
  <c r="A16"/>
  <c r="H16" l="1"/>
  <c r="A17"/>
  <c r="H17" l="1"/>
  <c r="A18"/>
  <c r="A19" l="1"/>
  <c r="H18"/>
  <c r="H19" l="1"/>
  <c r="A20"/>
  <c r="A21" l="1"/>
  <c r="H20"/>
  <c r="A22" l="1"/>
  <c r="H21"/>
  <c r="A23" l="1"/>
  <c r="H22"/>
  <c r="H23" l="1"/>
  <c r="A24"/>
  <c r="A25" l="1"/>
  <c r="H24"/>
  <c r="A26" l="1"/>
  <c r="H25"/>
  <c r="A27" l="1"/>
  <c r="H26"/>
  <c r="H27" l="1"/>
  <c r="A28"/>
  <c r="A29" l="1"/>
  <c r="H28"/>
  <c r="A30" l="1"/>
  <c r="H29"/>
  <c r="A31" l="1"/>
  <c r="H30"/>
  <c r="H31" l="1"/>
  <c r="A32"/>
  <c r="H32" l="1"/>
  <c r="A33"/>
  <c r="A34" l="1"/>
  <c r="H33"/>
  <c r="H34" l="1"/>
  <c r="A35"/>
  <c r="A36" l="1"/>
  <c r="H35"/>
  <c r="H36" l="1"/>
  <c r="A37"/>
  <c r="H37" l="1"/>
  <c r="A38"/>
  <c r="H38" l="1"/>
  <c r="A39"/>
  <c r="A40" l="1"/>
  <c r="H39"/>
  <c r="A41" l="1"/>
  <c r="H40"/>
  <c r="A42" l="1"/>
  <c r="H41"/>
  <c r="A43" l="1"/>
  <c r="H42"/>
  <c r="H43" l="1"/>
  <c r="A44"/>
  <c r="H44" l="1"/>
  <c r="A45"/>
  <c r="H45" l="1"/>
  <c r="A46"/>
  <c r="H46" l="1"/>
  <c r="A47"/>
  <c r="H47" l="1"/>
  <c r="A48"/>
  <c r="H48" l="1"/>
  <c r="A49"/>
  <c r="H49" l="1"/>
  <c r="A50"/>
  <c r="A51" l="1"/>
  <c r="H50"/>
  <c r="H51" l="1"/>
  <c r="A52"/>
  <c r="A53" l="1"/>
  <c r="H52"/>
  <c r="H53" l="1"/>
  <c r="A54"/>
  <c r="A55" l="1"/>
  <c r="H54"/>
  <c r="A56" l="1"/>
  <c r="H55"/>
  <c r="A57" l="1"/>
  <c r="H56"/>
  <c r="H57" l="1"/>
  <c r="A58"/>
  <c r="H58" l="1"/>
  <c r="A59"/>
  <c r="A60" l="1"/>
  <c r="H59"/>
  <c r="A61" l="1"/>
  <c r="H60"/>
  <c r="H61" l="1"/>
  <c r="A62"/>
  <c r="A63" l="1"/>
  <c r="H62"/>
  <c r="A64" l="1"/>
  <c r="H63"/>
  <c r="H64" l="1"/>
  <c r="A65"/>
  <c r="H65" l="1"/>
  <c r="A66"/>
  <c r="A67" l="1"/>
  <c r="H66"/>
  <c r="A68" l="1"/>
  <c r="H67"/>
  <c r="A69" l="1"/>
  <c r="H68"/>
  <c r="H69" l="1"/>
  <c r="A70"/>
  <c r="A71" l="1"/>
  <c r="H70"/>
  <c r="H71" l="1"/>
  <c r="A72"/>
  <c r="A73" l="1"/>
  <c r="H72"/>
  <c r="A74" l="1"/>
  <c r="H73"/>
  <c r="A75" l="1"/>
  <c r="H74"/>
  <c r="H75" l="1"/>
  <c r="A76"/>
  <c r="A77" l="1"/>
  <c r="H76"/>
  <c r="A78" l="1"/>
  <c r="H77"/>
  <c r="A79" l="1"/>
  <c r="H78"/>
  <c r="H79" l="1"/>
  <c r="A80"/>
  <c r="H80" l="1"/>
  <c r="A81"/>
  <c r="H81" l="1"/>
  <c r="A82"/>
  <c r="A83" l="1"/>
  <c r="H82"/>
  <c r="A84" l="1"/>
  <c r="H83"/>
  <c r="A85" l="1"/>
  <c r="H84"/>
  <c r="A86" l="1"/>
  <c r="H85"/>
  <c r="H86" l="1"/>
  <c r="A87"/>
  <c r="H87" l="1"/>
  <c r="A88"/>
  <c r="H88" l="1"/>
  <c r="A89"/>
  <c r="H89" l="1"/>
  <c r="A90"/>
  <c r="H90" l="1"/>
  <c r="A91"/>
  <c r="H91" l="1"/>
  <c r="A92"/>
  <c r="H92" l="1"/>
  <c r="A93"/>
  <c r="H93" l="1"/>
  <c r="A94"/>
  <c r="A95" l="1"/>
  <c r="H94"/>
  <c r="H95" l="1"/>
  <c r="A96"/>
  <c r="H96" l="1"/>
  <c r="A97"/>
  <c r="H97" l="1"/>
  <c r="A98"/>
  <c r="A99" l="1"/>
  <c r="H98"/>
  <c r="H99" l="1"/>
  <c r="A100"/>
  <c r="H100" l="1"/>
  <c r="A101"/>
  <c r="H101" l="1"/>
  <c r="A102"/>
  <c r="A103" l="1"/>
  <c r="H102"/>
  <c r="H103" l="1"/>
  <c r="A104"/>
  <c r="H104" l="1"/>
  <c r="A105"/>
  <c r="H105" l="1"/>
  <c r="A106"/>
  <c r="A107" l="1"/>
  <c r="H106"/>
  <c r="H107" l="1"/>
  <c r="A108"/>
  <c r="H108" l="1"/>
  <c r="A109"/>
  <c r="A110" l="1"/>
  <c r="H109"/>
  <c r="A111" l="1"/>
  <c r="H110"/>
  <c r="H111" l="1"/>
  <c r="A112"/>
  <c r="H112" l="1"/>
  <c r="A113"/>
  <c r="A114" l="1"/>
  <c r="H113"/>
  <c r="H114" l="1"/>
  <c r="A115"/>
  <c r="A116" l="1"/>
  <c r="H115"/>
  <c r="A117" l="1"/>
  <c r="H116"/>
  <c r="A118" l="1"/>
  <c r="H117"/>
  <c r="A119" l="1"/>
  <c r="H118"/>
  <c r="H119" l="1"/>
  <c r="A120"/>
  <c r="H120" l="1"/>
  <c r="A121"/>
  <c r="H121" l="1"/>
  <c r="A122"/>
  <c r="A123" l="1"/>
  <c r="H122"/>
  <c r="H123" l="1"/>
  <c r="A124"/>
  <c r="A125" l="1"/>
  <c r="H124"/>
  <c r="H125" l="1"/>
  <c r="A126"/>
  <c r="A127" l="1"/>
  <c r="H126"/>
  <c r="A128" l="1"/>
  <c r="H127"/>
  <c r="H128" l="1"/>
  <c r="A129"/>
  <c r="H129" l="1"/>
  <c r="A130"/>
  <c r="A131" l="1"/>
  <c r="H130"/>
  <c r="H131" l="1"/>
  <c r="A132"/>
  <c r="H132" l="1"/>
  <c r="A133"/>
  <c r="H133" l="1"/>
  <c r="A134"/>
  <c r="A135" l="1"/>
  <c r="H134"/>
  <c r="H135" l="1"/>
  <c r="A136"/>
  <c r="A137" l="1"/>
  <c r="H136"/>
  <c r="H137" l="1"/>
  <c r="A138"/>
  <c r="H138" l="1"/>
  <c r="A139"/>
  <c r="H139" l="1"/>
  <c r="A140"/>
  <c r="A141" l="1"/>
  <c r="H140"/>
  <c r="A142" l="1"/>
  <c r="H141"/>
  <c r="H142" l="1"/>
  <c r="A143"/>
  <c r="A144" l="1"/>
  <c r="H143"/>
  <c r="H144" l="1"/>
  <c r="A145"/>
  <c r="A146" l="1"/>
  <c r="H145"/>
  <c r="A147" l="1"/>
  <c r="H146"/>
  <c r="H147" l="1"/>
  <c r="A148"/>
  <c r="H148" l="1"/>
  <c r="A149"/>
  <c r="H149" l="1"/>
  <c r="A150"/>
  <c r="H150" l="1"/>
  <c r="A151"/>
  <c r="A152" l="1"/>
  <c r="H151"/>
  <c r="A153" l="1"/>
  <c r="H152"/>
  <c r="H153" l="1"/>
  <c r="A154"/>
  <c r="A155" l="1"/>
  <c r="H154"/>
  <c r="A156" l="1"/>
  <c r="H155"/>
  <c r="A157" l="1"/>
  <c r="H156"/>
  <c r="A158" l="1"/>
  <c r="H157"/>
  <c r="A159" l="1"/>
  <c r="H158"/>
  <c r="A160" l="1"/>
  <c r="H159"/>
  <c r="H160" l="1"/>
  <c r="A161"/>
  <c r="H161" l="1"/>
  <c r="A162"/>
  <c r="H162" l="1"/>
  <c r="A163"/>
  <c r="A164" l="1"/>
  <c r="H163"/>
  <c r="A165" l="1"/>
  <c r="H164"/>
  <c r="H165" l="1"/>
  <c r="A166"/>
  <c r="H166" l="1"/>
  <c r="A167"/>
  <c r="H167" l="1"/>
  <c r="A168"/>
  <c r="A169" l="1"/>
  <c r="H168"/>
  <c r="H169" l="1"/>
  <c r="A170"/>
  <c r="A171" l="1"/>
  <c r="H170"/>
  <c r="A172" l="1"/>
  <c r="H171"/>
  <c r="H172" l="1"/>
  <c r="A173"/>
  <c r="H173" l="1"/>
  <c r="A174"/>
  <c r="A175" l="1"/>
  <c r="H174"/>
  <c r="A176" l="1"/>
  <c r="H175"/>
  <c r="H176" l="1"/>
  <c r="A177"/>
  <c r="H177" l="1"/>
  <c r="A178"/>
  <c r="H178" l="1"/>
  <c r="A179"/>
  <c r="H179" l="1"/>
  <c r="A180"/>
  <c r="A181" l="1"/>
  <c r="H180"/>
  <c r="H181" l="1"/>
  <c r="A182"/>
  <c r="A183" l="1"/>
  <c r="H182"/>
  <c r="A184" l="1"/>
  <c r="H183"/>
  <c r="H184" l="1"/>
  <c r="A185"/>
  <c r="H185" l="1"/>
  <c r="A186"/>
  <c r="A187" l="1"/>
  <c r="H186"/>
  <c r="H187" l="1"/>
  <c r="A188"/>
  <c r="H188" l="1"/>
  <c r="A189"/>
  <c r="H189" l="1"/>
  <c r="A190"/>
  <c r="A191" l="1"/>
  <c r="H190"/>
  <c r="A192" l="1"/>
  <c r="H191"/>
  <c r="A193" l="1"/>
  <c r="H192"/>
  <c r="H193" l="1"/>
  <c r="A194"/>
  <c r="A195" l="1"/>
  <c r="H194"/>
  <c r="H195" l="1"/>
  <c r="A196"/>
  <c r="H196" l="1"/>
  <c r="A197"/>
  <c r="H197" l="1"/>
  <c r="A198"/>
  <c r="A199" l="1"/>
  <c r="H198"/>
  <c r="A200" l="1"/>
  <c r="H199"/>
  <c r="H200" l="1"/>
  <c r="A201"/>
  <c r="A202" l="1"/>
  <c r="H201"/>
  <c r="A203" l="1"/>
  <c r="H202"/>
  <c r="A204" l="1"/>
  <c r="H203"/>
  <c r="A205" l="1"/>
  <c r="H204"/>
  <c r="A206" l="1"/>
  <c r="H205"/>
  <c r="A207" l="1"/>
  <c r="H206"/>
  <c r="H207" l="1"/>
  <c r="A208"/>
  <c r="A209" l="1"/>
  <c r="H208"/>
  <c r="H209" l="1"/>
  <c r="A210"/>
  <c r="A211" l="1"/>
  <c r="H210"/>
  <c r="A212" l="1"/>
  <c r="H211"/>
  <c r="A213" l="1"/>
  <c r="H212"/>
  <c r="A214" l="1"/>
  <c r="H213"/>
  <c r="H214" l="1"/>
  <c r="A215"/>
  <c r="H215" l="1"/>
  <c r="A216"/>
  <c r="H216" l="1"/>
  <c r="A217"/>
  <c r="H217" l="1"/>
  <c r="A218"/>
  <c r="H218" l="1"/>
  <c r="A219"/>
  <c r="H219" l="1"/>
  <c r="A220"/>
  <c r="H220" l="1"/>
  <c r="A221"/>
  <c r="H221" l="1"/>
  <c r="A222"/>
  <c r="H222" l="1"/>
  <c r="A223"/>
  <c r="A224" l="1"/>
  <c r="H223"/>
  <c r="A225" l="1"/>
  <c r="H224"/>
  <c r="H225" l="1"/>
  <c r="A226"/>
  <c r="A227" l="1"/>
  <c r="H226"/>
  <c r="H227" l="1"/>
  <c r="A228"/>
  <c r="H228" l="1"/>
  <c r="A229"/>
  <c r="H229" l="1"/>
  <c r="A230"/>
  <c r="A231" l="1"/>
  <c r="H230"/>
  <c r="H231" l="1"/>
  <c r="A232"/>
  <c r="H232" l="1"/>
  <c r="A233"/>
  <c r="A234" l="1"/>
  <c r="H233"/>
  <c r="H234" l="1"/>
  <c r="A235"/>
  <c r="A236" l="1"/>
  <c r="H235"/>
  <c r="A237" l="1"/>
  <c r="H236"/>
  <c r="A238" l="1"/>
  <c r="H237"/>
  <c r="H238" l="1"/>
  <c r="A239"/>
  <c r="H239" l="1"/>
  <c r="A240"/>
  <c r="H240" l="1"/>
  <c r="A241"/>
  <c r="A242" l="1"/>
  <c r="H241"/>
  <c r="A243" l="1"/>
  <c r="H242"/>
  <c r="H243" l="1"/>
  <c r="A244"/>
  <c r="A245" l="1"/>
  <c r="H244"/>
  <c r="A246" l="1"/>
  <c r="H245"/>
  <c r="A247" l="1"/>
  <c r="H246"/>
  <c r="H247" l="1"/>
  <c r="A248"/>
  <c r="A249" l="1"/>
  <c r="H248"/>
  <c r="A250" l="1"/>
  <c r="H249"/>
  <c r="A251" l="1"/>
  <c r="H250"/>
  <c r="H251" l="1"/>
  <c r="A252"/>
  <c r="A253" l="1"/>
  <c r="H252"/>
  <c r="A254" l="1"/>
  <c r="H253"/>
  <c r="H254" l="1"/>
  <c r="A255"/>
  <c r="A256" l="1"/>
  <c r="H255"/>
  <c r="A257" l="1"/>
  <c r="H256"/>
  <c r="H257" l="1"/>
  <c r="A258"/>
  <c r="A259" l="1"/>
  <c r="H258"/>
  <c r="A260" l="1"/>
  <c r="H259"/>
  <c r="A261" l="1"/>
  <c r="H260"/>
  <c r="H261" l="1"/>
  <c r="A262"/>
  <c r="H262" l="1"/>
  <c r="A263"/>
  <c r="A264" l="1"/>
  <c r="H263"/>
  <c r="A265" l="1"/>
  <c r="H264"/>
  <c r="H265" l="1"/>
  <c r="A266"/>
  <c r="A267" l="1"/>
  <c r="H266"/>
  <c r="H267" l="1"/>
  <c r="A268"/>
  <c r="H268" l="1"/>
  <c r="A269"/>
  <c r="H269" l="1"/>
  <c r="A270"/>
  <c r="A271" l="1"/>
  <c r="H270"/>
  <c r="A272" l="1"/>
  <c r="H271"/>
  <c r="A273" l="1"/>
  <c r="H272"/>
  <c r="H273" l="1"/>
  <c r="A274"/>
  <c r="A275" l="1"/>
  <c r="H274"/>
  <c r="H275" l="1"/>
  <c r="A276"/>
  <c r="H276" l="1"/>
  <c r="A277"/>
  <c r="H277" l="1"/>
  <c r="A278"/>
  <c r="H278" l="1"/>
  <c r="A279"/>
  <c r="H279" l="1"/>
  <c r="A280"/>
  <c r="A281" l="1"/>
  <c r="H280"/>
  <c r="H281" l="1"/>
  <c r="A282"/>
  <c r="A283" l="1"/>
  <c r="H282"/>
  <c r="H283" l="1"/>
  <c r="A284"/>
  <c r="A285" l="1"/>
  <c r="H284"/>
  <c r="A286" l="1"/>
  <c r="H285"/>
  <c r="A287" l="1"/>
  <c r="H286"/>
  <c r="A288" l="1"/>
  <c r="H287"/>
  <c r="A289" l="1"/>
  <c r="H288"/>
  <c r="A290" l="1"/>
  <c r="H289"/>
  <c r="H290" l="1"/>
  <c r="A291"/>
  <c r="A292" l="1"/>
  <c r="H291"/>
  <c r="H292" l="1"/>
  <c r="A293"/>
  <c r="H293" l="1"/>
  <c r="A294"/>
  <c r="H294" l="1"/>
  <c r="A295"/>
  <c r="H295" l="1"/>
  <c r="A296"/>
  <c r="A297" l="1"/>
  <c r="H296"/>
  <c r="H297" l="1"/>
  <c r="A298"/>
  <c r="H298" l="1"/>
  <c r="A299"/>
  <c r="A300" l="1"/>
  <c r="H299"/>
  <c r="A301" l="1"/>
  <c r="H300"/>
  <c r="A302" l="1"/>
  <c r="H301"/>
  <c r="A303" l="1"/>
  <c r="H302"/>
  <c r="A304" l="1"/>
  <c r="H303"/>
  <c r="A305" l="1"/>
  <c r="H304"/>
  <c r="A306" l="1"/>
  <c r="H305"/>
  <c r="A307" l="1"/>
  <c r="H306"/>
  <c r="H307" l="1"/>
  <c r="A308"/>
  <c r="A309" l="1"/>
  <c r="H308"/>
  <c r="A310" l="1"/>
  <c r="H309"/>
  <c r="A311" l="1"/>
  <c r="H310"/>
  <c r="A312" l="1"/>
  <c r="H311"/>
  <c r="A313" l="1"/>
  <c r="H312"/>
  <c r="A314" l="1"/>
  <c r="H313"/>
  <c r="A315" l="1"/>
  <c r="H314"/>
  <c r="H315" l="1"/>
  <c r="A316"/>
  <c r="A317" l="1"/>
  <c r="H316"/>
  <c r="H317" l="1"/>
  <c r="A318"/>
  <c r="H318" l="1"/>
  <c r="A319"/>
  <c r="H319" l="1"/>
  <c r="A320"/>
  <c r="A321" l="1"/>
  <c r="H320"/>
  <c r="H321" l="1"/>
  <c r="A322"/>
  <c r="A323" l="1"/>
  <c r="H322"/>
  <c r="A324" l="1"/>
  <c r="H323"/>
  <c r="A325" l="1"/>
  <c r="H324"/>
  <c r="A326" l="1"/>
  <c r="H325"/>
  <c r="A327" l="1"/>
  <c r="H326"/>
  <c r="A328" l="1"/>
  <c r="H327"/>
  <c r="H328" l="1"/>
  <c r="A329"/>
  <c r="A330" l="1"/>
  <c r="H329"/>
  <c r="H330" l="1"/>
  <c r="A331"/>
  <c r="A332" l="1"/>
  <c r="H331"/>
  <c r="A333" l="1"/>
  <c r="H332"/>
  <c r="A334" l="1"/>
  <c r="H333"/>
  <c r="H334" l="1"/>
  <c r="A335"/>
  <c r="A336" l="1"/>
  <c r="H335"/>
  <c r="H336" l="1"/>
  <c r="A337"/>
  <c r="A338" l="1"/>
  <c r="H337"/>
  <c r="H338" l="1"/>
  <c r="A339"/>
  <c r="H339" l="1"/>
  <c r="A340"/>
  <c r="A341" l="1"/>
  <c r="H340"/>
  <c r="A342" l="1"/>
  <c r="H341"/>
  <c r="A343" l="1"/>
  <c r="H342"/>
  <c r="A344" l="1"/>
  <c r="H343"/>
  <c r="A345" l="1"/>
  <c r="H344"/>
  <c r="H345" l="1"/>
  <c r="A346"/>
  <c r="H346" l="1"/>
  <c r="A347"/>
  <c r="H347" l="1"/>
  <c r="A348"/>
  <c r="H348" l="1"/>
  <c r="A349"/>
  <c r="H349" l="1"/>
  <c r="A350"/>
  <c r="H350" l="1"/>
  <c r="A351"/>
  <c r="A352" l="1"/>
  <c r="H351"/>
  <c r="H352" l="1"/>
  <c r="A353"/>
  <c r="H353" l="1"/>
  <c r="A354"/>
  <c r="H354" l="1"/>
  <c r="A355"/>
  <c r="H355" l="1"/>
  <c r="A356"/>
  <c r="H356" l="1"/>
  <c r="A357"/>
  <c r="H357" l="1"/>
  <c r="A358"/>
  <c r="A359" l="1"/>
  <c r="H358"/>
  <c r="A360" l="1"/>
  <c r="H359"/>
  <c r="H360" l="1"/>
  <c r="A361"/>
  <c r="H361" l="1"/>
  <c r="A362"/>
  <c r="H362" l="1"/>
  <c r="A363"/>
  <c r="A364" l="1"/>
  <c r="H363"/>
  <c r="H364" l="1"/>
  <c r="A365"/>
  <c r="H365" l="1"/>
  <c r="A366"/>
  <c r="H366" l="1"/>
  <c r="A367"/>
  <c r="H367" l="1"/>
  <c r="A368"/>
  <c r="H368" l="1"/>
  <c r="A369"/>
  <c r="A370" l="1"/>
  <c r="H369"/>
  <c r="H370" l="1"/>
  <c r="A371"/>
  <c r="H371" l="1"/>
  <c r="A372"/>
  <c r="A373" l="1"/>
  <c r="H372"/>
  <c r="A374" l="1"/>
  <c r="H373"/>
  <c r="A375" l="1"/>
  <c r="H374"/>
  <c r="H375" l="1"/>
  <c r="A376"/>
  <c r="A377" l="1"/>
  <c r="H376"/>
  <c r="H377" l="1"/>
  <c r="A378"/>
  <c r="H378" l="1"/>
  <c r="A379"/>
  <c r="H379" l="1"/>
  <c r="A380"/>
  <c r="H380" l="1"/>
  <c r="A381"/>
  <c r="H381" l="1"/>
  <c r="A382"/>
  <c r="H382" l="1"/>
  <c r="A383"/>
  <c r="H383" l="1"/>
  <c r="A384"/>
  <c r="H384" l="1"/>
</calcChain>
</file>

<file path=xl/sharedStrings.xml><?xml version="1.0" encoding="utf-8"?>
<sst xmlns="http://schemas.openxmlformats.org/spreadsheetml/2006/main" count="211" uniqueCount="156">
  <si>
    <t>Year</t>
  </si>
  <si>
    <t>Barley (Babylonia)</t>
  </si>
  <si>
    <t>Dates (Babylonia)</t>
  </si>
  <si>
    <t>Mustard (Babylonia)</t>
  </si>
  <si>
    <t>Sesame (Babylonia)</t>
  </si>
  <si>
    <t>Babylonia CPI</t>
  </si>
  <si>
    <t>Cycle</t>
  </si>
  <si>
    <t>Babylonia 15yr</t>
  </si>
  <si>
    <t>19 Year</t>
  </si>
  <si>
    <t>57 Year</t>
  </si>
  <si>
    <t>515 Year</t>
  </si>
  <si>
    <t>172 Year</t>
  </si>
  <si>
    <t>-------------------</t>
  </si>
  <si>
    <t>-----------------</t>
  </si>
  <si>
    <t>-----------------------</t>
  </si>
  <si>
    <t>---------------------</t>
  </si>
  <si>
    <t>------------------</t>
  </si>
  <si>
    <t>Avr Prices</t>
  </si>
  <si>
    <t>CPI Weight</t>
  </si>
  <si>
    <t>Babylonia</t>
  </si>
  <si>
    <t>Bin Notes</t>
  </si>
  <si>
    <t>Begin Bin</t>
  </si>
  <si>
    <t>Bin Avr</t>
  </si>
  <si>
    <t>Δt</t>
  </si>
  <si>
    <t>Gaps in the</t>
  </si>
  <si>
    <t>data limit this</t>
  </si>
  <si>
    <t>TS to kyr</t>
  </si>
  <si>
    <t>Least Sq:</t>
  </si>
  <si>
    <t>Slope</t>
  </si>
  <si>
    <t>Intercept</t>
  </si>
  <si>
    <t># Interpolated</t>
  </si>
  <si>
    <t>Observations</t>
  </si>
  <si>
    <t>BP Observ</t>
  </si>
  <si>
    <t>2.12 yr bins</t>
  </si>
  <si>
    <t>2-Center</t>
  </si>
  <si>
    <t>19-Avr</t>
  </si>
  <si>
    <t>19 BP</t>
  </si>
  <si>
    <t>6.36 yr bins</t>
  </si>
  <si>
    <t>57-Avr</t>
  </si>
  <si>
    <t>57 BP</t>
  </si>
  <si>
    <t>6-Center</t>
  </si>
  <si>
    <t>Cycles</t>
  </si>
  <si>
    <t>Correlation</t>
  </si>
  <si>
    <t>19 Model</t>
  </si>
  <si>
    <t>16 cycles</t>
  </si>
  <si>
    <t>57 Model</t>
  </si>
  <si>
    <t>Bold red -- Actual data</t>
  </si>
  <si>
    <t>Black numbers - Interpolated</t>
  </si>
  <si>
    <t>Lag (yrs)</t>
  </si>
  <si>
    <t>5 cycles</t>
  </si>
  <si>
    <t>80%</t>
  </si>
  <si>
    <t>Cells</t>
  </si>
  <si>
    <t>13 to 158</t>
  </si>
  <si>
    <t>from 376 BC</t>
  </si>
  <si>
    <t>to 68 BC</t>
  </si>
  <si>
    <t>99.9%</t>
  </si>
  <si>
    <t>9 to 51</t>
  </si>
  <si>
    <t>from 355 BC</t>
  </si>
  <si>
    <t>to 87 BC</t>
  </si>
  <si>
    <t>Log(57)</t>
  </si>
  <si>
    <t>Wool</t>
  </si>
  <si>
    <t>IISH: van der Spek, [2009].</t>
  </si>
  <si>
    <t>Commodity Prices in Babylon 385-61 BC</t>
  </si>
  <si>
    <t>.  By R.J. van der Spek; Vrije University, Amsterdam</t>
  </si>
  <si>
    <t>.  International Institute of Social History, Prices and Wages, Babylon.</t>
  </si>
  <si>
    <t xml:space="preserve"> </t>
  </si>
  <si>
    <t>http://www.iisg.nl/hpw/data.php#babylon</t>
  </si>
  <si>
    <t>Table E19.1.1 – Information about the Babylonian Commodity Time-Series.</t>
  </si>
  <si>
    <t>Description</t>
  </si>
  <si>
    <t>Details for this Time-Series</t>
  </si>
  <si>
    <t>Data Source</t>
  </si>
  <si>
    <t>Brief description of the data</t>
  </si>
  <si>
    <t>Annual average of commodity prices in ancient Babylonia.</t>
  </si>
  <si>
    <t>Abbreviated reference</t>
  </si>
  <si>
    <t>IISH: van der Spek, 2009</t>
  </si>
  <si>
    <t>Details about the data source</t>
  </si>
  <si>
    <t>Spreadsheet of prices for barley, dates, mustard, sesame, and wool.</t>
  </si>
  <si>
    <t>Original Time-Series</t>
  </si>
  <si>
    <t>Beginning time</t>
  </si>
  <si>
    <t>384 BC</t>
  </si>
  <si>
    <t>Ending time</t>
  </si>
  <si>
    <t>60 BC</t>
  </si>
  <si>
    <t>No. of samples (observations)</t>
  </si>
  <si>
    <t>Estimated ages: Mean error</t>
  </si>
  <si>
    <t>No age error</t>
  </si>
  <si>
    <t>Estimated ages: Minimum error</t>
  </si>
  <si>
    <t>Estimated ages: Maximum error</t>
  </si>
  <si>
    <t>Table E19.2.1 – Babylonian Commodity Index: Data Preparation.</t>
  </si>
  <si>
    <t>Preparation Summary</t>
  </si>
  <si>
    <t>Test # 1</t>
  </si>
  <si>
    <t>Test # 2</t>
  </si>
  <si>
    <t>Data Preparation Steps</t>
  </si>
  <si>
    <t>19.1-yr</t>
  </si>
  <si>
    <t>57.3-yr</t>
  </si>
  <si>
    <t>Bin Sizes for Histogram</t>
  </si>
  <si>
    <t>2.12-yr</t>
  </si>
  <si>
    <t>6.36-yr</t>
  </si>
  <si>
    <t>Detrending Method</t>
  </si>
  <si>
    <t>BP filter</t>
  </si>
  <si>
    <t>Band-Pass Filter Used</t>
  </si>
  <si>
    <t>1-9 cell</t>
  </si>
  <si>
    <t>Moving Avr. Indentation</t>
  </si>
  <si>
    <t>4 cell</t>
  </si>
  <si>
    <t>Empty Bins Interpolated</t>
  </si>
  <si>
    <t>Beginning Time of Test</t>
  </si>
  <si>
    <t>376 BC</t>
  </si>
  <si>
    <t>355 BC</t>
  </si>
  <si>
    <t>Ending Time of Test</t>
  </si>
  <si>
    <t>68 BC</t>
  </si>
  <si>
    <t>87 BC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</si>
  <si>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</si>
  <si>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</si>
  <si>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</si>
  <si>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</si>
  <si>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</si>
  <si>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</si>
  <si>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</si>
  <si>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</si>
  <si>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</si>
  <si>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</si>
  <si>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</si>
  <si>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</si>
  <si>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</si>
  <si>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</si>
  <si>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</si>
  <si>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</si>
  <si>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E19.3.1 – Results from Babylonian Commodity Tests.</t>
  </si>
  <si>
    <t>Test #2</t>
  </si>
  <si>
    <t>Least Squares Tests TestPreparation Steps</t>
  </si>
  <si>
    <t>Stat. Signif. from p-value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</si>
  <si>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</si>
  <si>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</si>
  <si>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</si>
  <si>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18.805-yr</t>
  </si>
  <si>
    <t>47.045-yr</t>
  </si>
  <si>
    <t>p-value</t>
  </si>
  <si>
    <t>Secondary Wavelength</t>
  </si>
  <si>
    <t>---</t>
  </si>
  <si>
    <t>Smoothed Periodogram</t>
  </si>
  <si>
    <t>19.154-yr</t>
  </si>
  <si>
    <t>52.144-yr</t>
  </si>
  <si>
    <t>Confidence Level</t>
  </si>
  <si>
    <t>Correlation &amp; Lag Tests</t>
  </si>
  <si>
    <t>Correlation with lag</t>
  </si>
  <si>
    <t xml:space="preserve">Offset used with Model </t>
  </si>
  <si>
    <t>-2.99-yr</t>
  </si>
  <si>
    <t>1.10-yr</t>
  </si>
  <si>
    <t>File Name</t>
  </si>
  <si>
    <t>Input data</t>
  </si>
  <si>
    <t>used in</t>
  </si>
  <si>
    <t>periodogram</t>
  </si>
  <si>
    <t>scripts.</t>
  </si>
  <si>
    <t>Babyl_a_19-yr.txt</t>
  </si>
  <si>
    <t>Babyl_b_57-yr.txt</t>
  </si>
  <si>
    <t>Periodogram for 19.1-year test.</t>
  </si>
  <si>
    <t>Periodogram for 57.3-year test.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</si>
</sst>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"/>
  </numFmts>
  <fonts count="43">
    <font>
      <sz val="10"/>
      <name val="Arial"/>
      <family val="2"/>
    </font>
    <font>
      <sz val="11"/>
      <color theme="1"/>
      <name val="Courier New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name val="Geneva"/>
    </font>
    <font>
      <sz val="10"/>
      <name val="Geneva"/>
    </font>
    <font>
      <b/>
      <sz val="10"/>
      <name val="Times New Roman"/>
      <family val="1"/>
    </font>
    <font>
      <sz val="12"/>
      <name val="宋体"/>
    </font>
    <font>
      <sz val="10"/>
      <name val="Helv"/>
    </font>
    <font>
      <sz val="10"/>
      <name val="Helvetica-Narrow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9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1" fillId="0" borderId="0"/>
    <xf numFmtId="0" fontId="20" fillId="0" borderId="0"/>
    <xf numFmtId="0" fontId="3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21" fillId="0" borderId="0"/>
    <xf numFmtId="0" fontId="21" fillId="0" borderId="0"/>
    <xf numFmtId="0" fontId="3" fillId="0" borderId="0"/>
    <xf numFmtId="0" fontId="3" fillId="0" borderId="0"/>
    <xf numFmtId="0" fontId="27" fillId="0" borderId="0"/>
    <xf numFmtId="0" fontId="24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24" fillId="0" borderId="0"/>
    <xf numFmtId="0" fontId="21" fillId="0" borderId="0"/>
    <xf numFmtId="0" fontId="3" fillId="0" borderId="0"/>
    <xf numFmtId="0" fontId="29" fillId="0" borderId="0"/>
    <xf numFmtId="0" fontId="3" fillId="0" borderId="0"/>
    <xf numFmtId="0" fontId="21" fillId="0" borderId="0"/>
    <xf numFmtId="0" fontId="25" fillId="0" borderId="0"/>
    <xf numFmtId="0" fontId="3" fillId="0" borderId="0"/>
    <xf numFmtId="0" fontId="21" fillId="0" borderId="0"/>
    <xf numFmtId="0" fontId="1" fillId="0" borderId="0"/>
    <xf numFmtId="0" fontId="28" fillId="0" borderId="0"/>
    <xf numFmtId="0" fontId="1" fillId="0" borderId="0"/>
    <xf numFmtId="0" fontId="21" fillId="0" borderId="0"/>
    <xf numFmtId="0" fontId="3" fillId="0" borderId="0"/>
    <xf numFmtId="0" fontId="21" fillId="0" borderId="0"/>
    <xf numFmtId="0" fontId="1" fillId="0" borderId="0"/>
    <xf numFmtId="0" fontId="21" fillId="0" borderId="0"/>
    <xf numFmtId="0" fontId="3" fillId="0" borderId="0"/>
    <xf numFmtId="0" fontId="1" fillId="0" borderId="0"/>
    <xf numFmtId="0" fontId="21" fillId="0" borderId="0"/>
    <xf numFmtId="0" fontId="3" fillId="0" borderId="0"/>
    <xf numFmtId="0" fontId="21" fillId="0" borderId="0"/>
  </cellStyleXfs>
  <cellXfs count="95">
    <xf numFmtId="0" fontId="0" fillId="0" borderId="0" xfId="0"/>
    <xf numFmtId="2" fontId="0" fillId="0" borderId="0" xfId="0" applyNumberFormat="1"/>
    <xf numFmtId="1" fontId="22" fillId="0" borderId="0" xfId="0" applyNumberFormat="1" applyFont="1"/>
    <xf numFmtId="2" fontId="26" fillId="0" borderId="0" xfId="0" applyNumberFormat="1" applyFont="1"/>
    <xf numFmtId="3" fontId="26" fillId="0" borderId="0" xfId="0" applyNumberFormat="1" applyFont="1"/>
    <xf numFmtId="0" fontId="23" fillId="0" borderId="0" xfId="41" applyFont="1"/>
    <xf numFmtId="0" fontId="22" fillId="0" borderId="0" xfId="42" applyFont="1"/>
    <xf numFmtId="1" fontId="22" fillId="2" borderId="0" xfId="0" applyNumberFormat="1" applyFont="1" applyFill="1"/>
    <xf numFmtId="0" fontId="22" fillId="0" borderId="0" xfId="0" applyFont="1"/>
    <xf numFmtId="0" fontId="2" fillId="0" borderId="0" xfId="0" applyFont="1"/>
    <xf numFmtId="1" fontId="26" fillId="2" borderId="0" xfId="0" applyNumberFormat="1" applyFont="1" applyFill="1"/>
    <xf numFmtId="3" fontId="22" fillId="0" borderId="0" xfId="0" applyNumberFormat="1" applyFont="1"/>
    <xf numFmtId="0" fontId="26" fillId="0" borderId="0" xfId="0" applyFont="1"/>
    <xf numFmtId="2" fontId="22" fillId="0" borderId="0" xfId="0" applyNumberFormat="1" applyFont="1"/>
    <xf numFmtId="164" fontId="22" fillId="0" borderId="0" xfId="0" applyNumberFormat="1" applyFont="1"/>
    <xf numFmtId="0" fontId="22" fillId="0" borderId="0" xfId="50" applyFont="1"/>
    <xf numFmtId="0" fontId="22" fillId="0" borderId="0" xfId="43" applyFont="1"/>
    <xf numFmtId="0" fontId="30" fillId="2" borderId="0" xfId="48" applyFont="1" applyFill="1"/>
    <xf numFmtId="0" fontId="23" fillId="2" borderId="0" xfId="48" applyFont="1" applyFill="1"/>
    <xf numFmtId="2" fontId="26" fillId="0" borderId="0" xfId="51" applyNumberFormat="1" applyFont="1" applyAlignment="1">
      <alignment horizontal="center"/>
    </xf>
    <xf numFmtId="0" fontId="22" fillId="2" borderId="0" xfId="51" applyFont="1" applyFill="1"/>
    <xf numFmtId="164" fontId="26" fillId="0" borderId="0" xfId="51" applyNumberFormat="1" applyFont="1" applyAlignment="1">
      <alignment horizontal="center"/>
    </xf>
    <xf numFmtId="164" fontId="22" fillId="0" borderId="0" xfId="51" applyNumberFormat="1" applyFont="1"/>
    <xf numFmtId="2" fontId="22" fillId="2" borderId="0" xfId="51" applyNumberFormat="1" applyFont="1" applyFill="1" applyAlignment="1">
      <alignment horizontal="center"/>
    </xf>
    <xf numFmtId="2" fontId="26" fillId="2" borderId="0" xfId="51" applyNumberFormat="1" applyFont="1" applyFill="1" applyAlignment="1">
      <alignment horizontal="center"/>
    </xf>
    <xf numFmtId="0" fontId="22" fillId="0" borderId="0" xfId="75" applyFont="1" applyFill="1"/>
    <xf numFmtId="0" fontId="26" fillId="0" borderId="0" xfId="75" applyFont="1" applyFill="1"/>
    <xf numFmtId="0" fontId="22" fillId="0" borderId="0" xfId="75" applyFont="1" applyFill="1" applyAlignment="1">
      <alignment horizontal="left"/>
    </xf>
    <xf numFmtId="1" fontId="22" fillId="0" borderId="0" xfId="75" applyNumberFormat="1" applyFont="1" applyFill="1" applyAlignment="1">
      <alignment horizontal="left"/>
    </xf>
    <xf numFmtId="165" fontId="22" fillId="0" borderId="0" xfId="75" applyNumberFormat="1" applyFont="1" applyFill="1" applyAlignment="1">
      <alignment horizontal="left"/>
    </xf>
    <xf numFmtId="164" fontId="22" fillId="0" borderId="0" xfId="75" applyNumberFormat="1" applyFont="1" applyAlignment="1">
      <alignment horizontal="left"/>
    </xf>
    <xf numFmtId="164" fontId="22" fillId="0" borderId="0" xfId="67" applyNumberFormat="1" applyFont="1" applyFill="1"/>
    <xf numFmtId="164" fontId="26" fillId="0" borderId="0" xfId="67" applyNumberFormat="1" applyFont="1" applyFill="1"/>
    <xf numFmtId="0" fontId="22" fillId="0" borderId="0" xfId="51" applyFont="1" applyFill="1"/>
    <xf numFmtId="2" fontId="22" fillId="0" borderId="0" xfId="51" applyNumberFormat="1" applyFont="1"/>
    <xf numFmtId="2" fontId="2" fillId="0" borderId="0" xfId="0" applyNumberFormat="1" applyFont="1"/>
    <xf numFmtId="1" fontId="26" fillId="0" borderId="0" xfId="67" applyNumberFormat="1" applyFont="1" applyFill="1" applyAlignment="1">
      <alignment horizontal="center"/>
    </xf>
    <xf numFmtId="1" fontId="22" fillId="0" borderId="0" xfId="67" applyNumberFormat="1" applyFont="1" applyFill="1" applyAlignment="1">
      <alignment horizontal="center"/>
    </xf>
    <xf numFmtId="164" fontId="31" fillId="0" borderId="0" xfId="67" applyNumberFormat="1" applyFont="1" applyFill="1"/>
    <xf numFmtId="164" fontId="22" fillId="0" borderId="0" xfId="67" applyNumberFormat="1" applyFont="1" applyFill="1" applyAlignment="1">
      <alignment horizontal="right"/>
    </xf>
    <xf numFmtId="0" fontId="33" fillId="0" borderId="0" xfId="0" applyFont="1"/>
    <xf numFmtId="0" fontId="0" fillId="0" borderId="0" xfId="0" applyFont="1"/>
    <xf numFmtId="2" fontId="0" fillId="0" borderId="0" xfId="0" applyNumberFormat="1" applyFont="1"/>
    <xf numFmtId="2" fontId="34" fillId="0" borderId="0" xfId="0" applyNumberFormat="1" applyFont="1"/>
    <xf numFmtId="0" fontId="34" fillId="0" borderId="0" xfId="0" applyFont="1"/>
    <xf numFmtId="0" fontId="35" fillId="0" borderId="0" xfId="0" applyFont="1"/>
    <xf numFmtId="2" fontId="33" fillId="0" borderId="0" xfId="0" applyNumberFormat="1" applyFont="1"/>
    <xf numFmtId="1" fontId="31" fillId="0" borderId="0" xfId="67" applyNumberFormat="1" applyFont="1" applyFill="1" applyAlignment="1">
      <alignment horizontal="center"/>
    </xf>
    <xf numFmtId="164" fontId="32" fillId="0" borderId="0" xfId="51" applyNumberFormat="1" applyFont="1"/>
    <xf numFmtId="164" fontId="26" fillId="0" borderId="0" xfId="0" applyNumberFormat="1" applyFont="1" applyAlignment="1">
      <alignment horizontal="right"/>
    </xf>
    <xf numFmtId="10" fontId="26" fillId="0" borderId="0" xfId="0" applyNumberFormat="1" applyFont="1" applyAlignment="1">
      <alignment horizontal="right"/>
    </xf>
    <xf numFmtId="164" fontId="22" fillId="0" borderId="0" xfId="67" quotePrefix="1" applyNumberFormat="1" applyFont="1" applyFill="1" applyAlignment="1">
      <alignment horizontal="right"/>
    </xf>
    <xf numFmtId="164" fontId="26" fillId="0" borderId="0" xfId="51" applyNumberFormat="1" applyFont="1"/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center"/>
    </xf>
    <xf numFmtId="0" fontId="39" fillId="0" borderId="10" xfId="0" applyFont="1" applyBorder="1"/>
    <xf numFmtId="0" fontId="39" fillId="0" borderId="11" xfId="0" applyFont="1" applyBorder="1"/>
    <xf numFmtId="0" fontId="39" fillId="34" borderId="12" xfId="0" applyFont="1" applyFill="1" applyBorder="1"/>
    <xf numFmtId="0" fontId="36" fillId="34" borderId="13" xfId="0" applyFont="1" applyFill="1" applyBorder="1"/>
    <xf numFmtId="0" fontId="39" fillId="34" borderId="13" xfId="0" applyFont="1" applyFill="1" applyBorder="1"/>
    <xf numFmtId="0" fontId="39" fillId="0" borderId="12" xfId="0" applyFont="1" applyBorder="1"/>
    <xf numFmtId="0" fontId="36" fillId="0" borderId="13" xfId="0" applyFont="1" applyBorder="1"/>
    <xf numFmtId="0" fontId="40" fillId="0" borderId="12" xfId="0" applyFont="1" applyBorder="1"/>
    <xf numFmtId="0" fontId="40" fillId="0" borderId="13" xfId="0" applyFont="1" applyBorder="1"/>
    <xf numFmtId="0" fontId="37" fillId="0" borderId="13" xfId="0" applyFont="1" applyBorder="1"/>
    <xf numFmtId="0" fontId="40" fillId="34" borderId="12" xfId="0" applyFont="1" applyFill="1" applyBorder="1"/>
    <xf numFmtId="0" fontId="40" fillId="34" borderId="13" xfId="0" applyFont="1" applyFill="1" applyBorder="1"/>
    <xf numFmtId="0" fontId="40" fillId="0" borderId="14" xfId="0" applyFont="1" applyBorder="1"/>
    <xf numFmtId="0" fontId="40" fillId="0" borderId="15" xfId="0" applyFont="1" applyBorder="1"/>
    <xf numFmtId="0" fontId="40" fillId="0" borderId="13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9" fillId="0" borderId="16" xfId="0" applyFont="1" applyBorder="1" applyAlignment="1">
      <alignment horizontal="right"/>
    </xf>
    <xf numFmtId="0" fontId="39" fillId="0" borderId="16" xfId="0" applyFont="1" applyBorder="1" applyAlignment="1">
      <alignment horizontal="right" vertical="top" wrapText="1"/>
    </xf>
    <xf numFmtId="0" fontId="36" fillId="0" borderId="11" xfId="0" applyFont="1" applyBorder="1"/>
    <xf numFmtId="0" fontId="36" fillId="34" borderId="17" xfId="0" applyFont="1" applyFill="1" applyBorder="1"/>
    <xf numFmtId="0" fontId="39" fillId="34" borderId="17" xfId="0" applyFont="1" applyFill="1" applyBorder="1" applyAlignment="1">
      <alignment horizontal="right" vertical="top" wrapText="1"/>
    </xf>
    <xf numFmtId="0" fontId="39" fillId="0" borderId="17" xfId="0" applyFont="1" applyBorder="1" applyAlignment="1">
      <alignment horizontal="right"/>
    </xf>
    <xf numFmtId="0" fontId="39" fillId="0" borderId="17" xfId="0" applyFont="1" applyBorder="1" applyAlignment="1">
      <alignment horizontal="right" vertical="top" wrapText="1"/>
    </xf>
    <xf numFmtId="0" fontId="40" fillId="0" borderId="17" xfId="0" applyFont="1" applyBorder="1" applyAlignment="1">
      <alignment horizontal="right"/>
    </xf>
    <xf numFmtId="0" fontId="40" fillId="0" borderId="17" xfId="0" applyFont="1" applyBorder="1" applyAlignment="1">
      <alignment horizontal="right" vertical="top" wrapText="1"/>
    </xf>
    <xf numFmtId="0" fontId="40" fillId="0" borderId="17" xfId="0" applyFont="1" applyBorder="1" applyAlignment="1">
      <alignment horizontal="right" wrapText="1"/>
    </xf>
    <xf numFmtId="0" fontId="40" fillId="34" borderId="17" xfId="0" applyFont="1" applyFill="1" applyBorder="1" applyAlignment="1">
      <alignment horizontal="right" vertical="top" wrapText="1"/>
    </xf>
    <xf numFmtId="0" fontId="40" fillId="0" borderId="18" xfId="0" applyFont="1" applyBorder="1" applyAlignment="1">
      <alignment horizontal="right"/>
    </xf>
    <xf numFmtId="0" fontId="40" fillId="0" borderId="18" xfId="0" applyFont="1" applyBorder="1" applyAlignment="1">
      <alignment horizontal="right" vertical="top" wrapText="1"/>
    </xf>
    <xf numFmtId="0" fontId="36" fillId="0" borderId="15" xfId="0" applyFont="1" applyBorder="1"/>
    <xf numFmtId="0" fontId="39" fillId="0" borderId="16" xfId="0" applyFont="1" applyBorder="1" applyAlignment="1">
      <alignment vertical="top" wrapText="1"/>
    </xf>
    <xf numFmtId="0" fontId="39" fillId="34" borderId="17" xfId="0" applyFont="1" applyFill="1" applyBorder="1" applyAlignment="1">
      <alignment vertical="top" wrapText="1"/>
    </xf>
    <xf numFmtId="0" fontId="40" fillId="0" borderId="17" xfId="0" applyFont="1" applyBorder="1" applyAlignment="1">
      <alignment vertical="top" wrapText="1"/>
    </xf>
    <xf numFmtId="10" fontId="40" fillId="0" borderId="17" xfId="0" applyNumberFormat="1" applyFont="1" applyBorder="1" applyAlignment="1">
      <alignment horizontal="right"/>
    </xf>
    <xf numFmtId="9" fontId="40" fillId="0" borderId="17" xfId="0" applyNumberFormat="1" applyFont="1" applyBorder="1" applyAlignment="1">
      <alignment horizontal="right" vertical="top" wrapText="1"/>
    </xf>
    <xf numFmtId="0" fontId="36" fillId="0" borderId="17" xfId="0" applyFont="1" applyBorder="1"/>
    <xf numFmtId="0" fontId="37" fillId="0" borderId="17" xfId="0" applyFont="1" applyBorder="1" applyAlignment="1">
      <alignment horizontal="right" vertical="top"/>
    </xf>
    <xf numFmtId="0" fontId="37" fillId="0" borderId="17" xfId="0" applyFont="1" applyBorder="1" applyAlignment="1">
      <alignment horizontal="right" vertical="top" wrapText="1"/>
    </xf>
    <xf numFmtId="164" fontId="26" fillId="0" borderId="0" xfId="0" applyNumberFormat="1" applyFont="1"/>
    <xf numFmtId="0" fontId="42" fillId="0" borderId="0" xfId="0" applyFont="1"/>
  </cellXfs>
  <cellStyles count="9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rmal 2 2" xfId="42"/>
    <cellStyle name="Normal 2 2 2" xfId="43"/>
    <cellStyle name="Normal 2 2 2 2" xfId="44"/>
    <cellStyle name="Normal 2 2 2 2 2" xfId="48"/>
    <cellStyle name="Normal 2 2 2 2 2 2" xfId="47"/>
    <cellStyle name="Normal 2 2 2 2 2 2 2" xfId="56"/>
    <cellStyle name="Normal 2 2 2 2 2 2 2 2" xfId="58"/>
    <cellStyle name="Normal 2 2 2 2 2 2 2 2 2" xfId="63"/>
    <cellStyle name="Normal 2 2 2 2 2 2 2 2 2 2" xfId="68"/>
    <cellStyle name="Normal 2 2 2 2 2 2 2 2 2 2 2" xfId="70"/>
    <cellStyle name="Normal 2 2 2 2 2 3" xfId="94"/>
    <cellStyle name="Normal 2 2 2 2 2 4" xfId="89"/>
    <cellStyle name="Normal 2 2 2 2 3" xfId="87"/>
    <cellStyle name="Normal 2 2 2 2 4" xfId="93"/>
    <cellStyle name="Normal 2 2 2 2 5" xfId="53"/>
    <cellStyle name="Normal 2 2 2 3" xfId="78"/>
    <cellStyle name="Normal 2 2 2 4" xfId="86"/>
    <cellStyle name="Normal 2 2 2 5" xfId="92"/>
    <cellStyle name="Normal 2 2 2 6" xfId="55"/>
    <cellStyle name="Normal 2 2 3" xfId="77"/>
    <cellStyle name="Normal 2 2 4" xfId="85"/>
    <cellStyle name="Normal 2 2 5" xfId="91"/>
    <cellStyle name="Normal 2 2 6" xfId="88"/>
    <cellStyle name="Normal 2 3" xfId="49"/>
    <cellStyle name="Normal 2 3 2" xfId="64"/>
    <cellStyle name="Normal 2 3 2 2" xfId="67"/>
    <cellStyle name="Normal 2 4" xfId="76"/>
    <cellStyle name="Normal 2 5" xfId="84"/>
    <cellStyle name="Normal 2 6" xfId="90"/>
    <cellStyle name="Normal 2 7" xfId="54"/>
    <cellStyle name="Normal 3" xfId="45"/>
    <cellStyle name="Normal 3 2" xfId="50"/>
    <cellStyle name="Normal 3 2 2" xfId="60"/>
    <cellStyle name="Normal 3 2 2 2" xfId="62"/>
    <cellStyle name="Normal 3 2 2 2 2" xfId="69"/>
    <cellStyle name="Normal 3 2 2 2 2 2" xfId="71"/>
    <cellStyle name="Normal 3 2 2 3" xfId="81"/>
    <cellStyle name="Normal 3 2 3" xfId="74"/>
    <cellStyle name="Normal 3 2 4" xfId="80"/>
    <cellStyle name="Normal 3 3" xfId="65"/>
    <cellStyle name="Normal 3 4" xfId="79"/>
    <cellStyle name="Normal 4" xfId="46"/>
    <cellStyle name="Normal 4 2" xfId="57"/>
    <cellStyle name="Normal 4 2 2" xfId="66"/>
    <cellStyle name="Normal 4 2 2 2" xfId="73"/>
    <cellStyle name="Normal 4 3" xfId="82"/>
    <cellStyle name="Normal 5" xfId="72"/>
    <cellStyle name="Normal 6" xfId="75"/>
    <cellStyle name="Normal 7" xfId="51"/>
    <cellStyle name="Normal 8" xfId="52"/>
    <cellStyle name="Note 2" xfId="59"/>
    <cellStyle name="Note 3" xfId="61"/>
    <cellStyle name="Output" xfId="10" builtinId="21" customBuiltin="1"/>
    <cellStyle name="Standard_I1-BE-WA" xfId="83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0524556677111423"/>
          <c:y val="0.17532838395200631"/>
          <c:w val="0.84661201490782811"/>
          <c:h val="0.54644679415073127"/>
        </c:manualLayout>
      </c:layout>
      <c:scatterChart>
        <c:scatterStyle val="lineMarker"/>
        <c:ser>
          <c:idx val="0"/>
          <c:order val="0"/>
          <c:tx>
            <c:v>Commodities</c:v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Data!$G$2:$G$1000</c:f>
              <c:numCache>
                <c:formatCode>0.000</c:formatCode>
                <c:ptCount val="999"/>
                <c:pt idx="0">
                  <c:v>-399.35991200000001</c:v>
                </c:pt>
                <c:pt idx="1">
                  <c:v>-397.23820424504521</c:v>
                </c:pt>
                <c:pt idx="2">
                  <c:v>-395.11649649009041</c:v>
                </c:pt>
                <c:pt idx="3">
                  <c:v>-392.99478873513561</c:v>
                </c:pt>
                <c:pt idx="4">
                  <c:v>-390.87308098018082</c:v>
                </c:pt>
                <c:pt idx="5">
                  <c:v>-388.75137322522602</c:v>
                </c:pt>
                <c:pt idx="6">
                  <c:v>-386.62966547027122</c:v>
                </c:pt>
                <c:pt idx="7">
                  <c:v>-384.50795771531642</c:v>
                </c:pt>
                <c:pt idx="8">
                  <c:v>-382.38624996036162</c:v>
                </c:pt>
                <c:pt idx="9">
                  <c:v>-380.26454220540683</c:v>
                </c:pt>
                <c:pt idx="10">
                  <c:v>-378.14283445045203</c:v>
                </c:pt>
                <c:pt idx="11">
                  <c:v>-376.02112669549723</c:v>
                </c:pt>
                <c:pt idx="12">
                  <c:v>-373.89941894054243</c:v>
                </c:pt>
                <c:pt idx="13">
                  <c:v>-371.77771118558763</c:v>
                </c:pt>
                <c:pt idx="14">
                  <c:v>-369.65600343063284</c:v>
                </c:pt>
                <c:pt idx="15">
                  <c:v>-367.53429567567804</c:v>
                </c:pt>
                <c:pt idx="16">
                  <c:v>-365.41258792072324</c:v>
                </c:pt>
                <c:pt idx="17">
                  <c:v>-363.29088016576844</c:v>
                </c:pt>
                <c:pt idx="18">
                  <c:v>-361.16917241081364</c:v>
                </c:pt>
                <c:pt idx="19">
                  <c:v>-359.04746465585885</c:v>
                </c:pt>
                <c:pt idx="20">
                  <c:v>-356.92575690090405</c:v>
                </c:pt>
                <c:pt idx="21">
                  <c:v>-354.80404914594925</c:v>
                </c:pt>
                <c:pt idx="22">
                  <c:v>-352.68234139099445</c:v>
                </c:pt>
                <c:pt idx="23">
                  <c:v>-350.56063363603965</c:v>
                </c:pt>
                <c:pt idx="24">
                  <c:v>-348.43892588108486</c:v>
                </c:pt>
                <c:pt idx="25">
                  <c:v>-346.31721812613006</c:v>
                </c:pt>
                <c:pt idx="26">
                  <c:v>-344.19551037117526</c:v>
                </c:pt>
                <c:pt idx="27">
                  <c:v>-342.07380261622046</c:v>
                </c:pt>
                <c:pt idx="28">
                  <c:v>-339.95209486126566</c:v>
                </c:pt>
                <c:pt idx="29">
                  <c:v>-337.83038710631087</c:v>
                </c:pt>
                <c:pt idx="30">
                  <c:v>-335.70867935135607</c:v>
                </c:pt>
                <c:pt idx="31">
                  <c:v>-333.58697159640127</c:v>
                </c:pt>
                <c:pt idx="32">
                  <c:v>-331.46526384144647</c:v>
                </c:pt>
                <c:pt idx="33">
                  <c:v>-329.34355608649167</c:v>
                </c:pt>
                <c:pt idx="34">
                  <c:v>-327.22184833153688</c:v>
                </c:pt>
                <c:pt idx="35">
                  <c:v>-325.10014057658208</c:v>
                </c:pt>
                <c:pt idx="36">
                  <c:v>-322.97843282162728</c:v>
                </c:pt>
                <c:pt idx="37">
                  <c:v>-320.85672506667248</c:v>
                </c:pt>
                <c:pt idx="38">
                  <c:v>-318.73501731171768</c:v>
                </c:pt>
                <c:pt idx="39">
                  <c:v>-316.61330955676289</c:v>
                </c:pt>
                <c:pt idx="40">
                  <c:v>-314.49160180180809</c:v>
                </c:pt>
                <c:pt idx="41">
                  <c:v>-312.36989404685329</c:v>
                </c:pt>
                <c:pt idx="42">
                  <c:v>-310.24818629189849</c:v>
                </c:pt>
                <c:pt idx="43">
                  <c:v>-308.12647853694369</c:v>
                </c:pt>
                <c:pt idx="44">
                  <c:v>-306.0047707819889</c:v>
                </c:pt>
                <c:pt idx="45">
                  <c:v>-303.8830630270341</c:v>
                </c:pt>
                <c:pt idx="46">
                  <c:v>-301.7613552720793</c:v>
                </c:pt>
                <c:pt idx="47">
                  <c:v>-299.6396475171245</c:v>
                </c:pt>
                <c:pt idx="48">
                  <c:v>-297.5179397621697</c:v>
                </c:pt>
                <c:pt idx="49">
                  <c:v>-295.39623200721491</c:v>
                </c:pt>
                <c:pt idx="50">
                  <c:v>-293.27452425226011</c:v>
                </c:pt>
                <c:pt idx="51">
                  <c:v>-291.15281649730531</c:v>
                </c:pt>
                <c:pt idx="52">
                  <c:v>-289.03110874235051</c:v>
                </c:pt>
                <c:pt idx="53">
                  <c:v>-286.90940098739571</c:v>
                </c:pt>
                <c:pt idx="54">
                  <c:v>-284.78769323244092</c:v>
                </c:pt>
                <c:pt idx="55">
                  <c:v>-282.66598547748612</c:v>
                </c:pt>
                <c:pt idx="56">
                  <c:v>-280.54427772253132</c:v>
                </c:pt>
                <c:pt idx="57">
                  <c:v>-278.42256996757652</c:v>
                </c:pt>
                <c:pt idx="58">
                  <c:v>-276.30086221262172</c:v>
                </c:pt>
                <c:pt idx="59">
                  <c:v>-274.17915445766693</c:v>
                </c:pt>
                <c:pt idx="60">
                  <c:v>-272.05744670271213</c:v>
                </c:pt>
                <c:pt idx="61">
                  <c:v>-269.93573894775733</c:v>
                </c:pt>
                <c:pt idx="62">
                  <c:v>-267.81403119280253</c:v>
                </c:pt>
                <c:pt idx="63">
                  <c:v>-265.69232343784773</c:v>
                </c:pt>
                <c:pt idx="64">
                  <c:v>-263.57061568289294</c:v>
                </c:pt>
                <c:pt idx="65">
                  <c:v>-261.44890792793814</c:v>
                </c:pt>
                <c:pt idx="66">
                  <c:v>-259.32720017298334</c:v>
                </c:pt>
                <c:pt idx="67">
                  <c:v>-257.20549241802854</c:v>
                </c:pt>
                <c:pt idx="68">
                  <c:v>-255.08378466307374</c:v>
                </c:pt>
                <c:pt idx="69">
                  <c:v>-252.96207690811895</c:v>
                </c:pt>
                <c:pt idx="70">
                  <c:v>-250.84036915316415</c:v>
                </c:pt>
                <c:pt idx="71">
                  <c:v>-248.71866139820935</c:v>
                </c:pt>
                <c:pt idx="72">
                  <c:v>-246.59695364325455</c:v>
                </c:pt>
                <c:pt idx="73">
                  <c:v>-244.47524588829975</c:v>
                </c:pt>
                <c:pt idx="74">
                  <c:v>-242.35353813334495</c:v>
                </c:pt>
                <c:pt idx="75">
                  <c:v>-240.23183037839016</c:v>
                </c:pt>
                <c:pt idx="76">
                  <c:v>-238.11012262343536</c:v>
                </c:pt>
                <c:pt idx="77">
                  <c:v>-235.98841486848056</c:v>
                </c:pt>
                <c:pt idx="78">
                  <c:v>-233.86670711352576</c:v>
                </c:pt>
                <c:pt idx="79">
                  <c:v>-231.74499935857096</c:v>
                </c:pt>
                <c:pt idx="80">
                  <c:v>-229.62329160361617</c:v>
                </c:pt>
                <c:pt idx="81">
                  <c:v>-227.50158384866137</c:v>
                </c:pt>
                <c:pt idx="82">
                  <c:v>-225.37987609370657</c:v>
                </c:pt>
                <c:pt idx="83">
                  <c:v>-223.25816833875177</c:v>
                </c:pt>
                <c:pt idx="84">
                  <c:v>-221.13646058379697</c:v>
                </c:pt>
                <c:pt idx="85">
                  <c:v>-219.01475282884218</c:v>
                </c:pt>
                <c:pt idx="86">
                  <c:v>-216.89304507388738</c:v>
                </c:pt>
                <c:pt idx="87">
                  <c:v>-214.77133731893258</c:v>
                </c:pt>
                <c:pt idx="88">
                  <c:v>-212.64962956397778</c:v>
                </c:pt>
                <c:pt idx="89">
                  <c:v>-210.52792180902298</c:v>
                </c:pt>
                <c:pt idx="90">
                  <c:v>-208.40621405406819</c:v>
                </c:pt>
                <c:pt idx="91">
                  <c:v>-206.28450629911339</c:v>
                </c:pt>
                <c:pt idx="92">
                  <c:v>-204.16279854415859</c:v>
                </c:pt>
                <c:pt idx="93">
                  <c:v>-202.04109078920379</c:v>
                </c:pt>
                <c:pt idx="94">
                  <c:v>-199.91938303424899</c:v>
                </c:pt>
                <c:pt idx="95">
                  <c:v>-197.7976752792942</c:v>
                </c:pt>
                <c:pt idx="96">
                  <c:v>-195.6759675243394</c:v>
                </c:pt>
                <c:pt idx="97">
                  <c:v>-193.5542597693846</c:v>
                </c:pt>
                <c:pt idx="98">
                  <c:v>-191.4325520144298</c:v>
                </c:pt>
                <c:pt idx="99">
                  <c:v>-189.310844259475</c:v>
                </c:pt>
                <c:pt idx="100">
                  <c:v>-187.18913650452021</c:v>
                </c:pt>
                <c:pt idx="101">
                  <c:v>-185.06742874956541</c:v>
                </c:pt>
                <c:pt idx="102">
                  <c:v>-182.94572099461061</c:v>
                </c:pt>
                <c:pt idx="103">
                  <c:v>-180.82401323965581</c:v>
                </c:pt>
                <c:pt idx="104">
                  <c:v>-178.70230548470101</c:v>
                </c:pt>
                <c:pt idx="105">
                  <c:v>-176.58059772974622</c:v>
                </c:pt>
                <c:pt idx="106">
                  <c:v>-174.45888997479142</c:v>
                </c:pt>
                <c:pt idx="107">
                  <c:v>-172.33718221983662</c:v>
                </c:pt>
                <c:pt idx="108">
                  <c:v>-170.21547446488182</c:v>
                </c:pt>
                <c:pt idx="109">
                  <c:v>-168.09376670992702</c:v>
                </c:pt>
                <c:pt idx="110">
                  <c:v>-165.97205895497223</c:v>
                </c:pt>
                <c:pt idx="111">
                  <c:v>-163.85035120001743</c:v>
                </c:pt>
                <c:pt idx="112">
                  <c:v>-161.72864344506263</c:v>
                </c:pt>
                <c:pt idx="113">
                  <c:v>-159.60693569010783</c:v>
                </c:pt>
                <c:pt idx="114">
                  <c:v>-157.48522793515303</c:v>
                </c:pt>
                <c:pt idx="115">
                  <c:v>-155.36352018019824</c:v>
                </c:pt>
                <c:pt idx="116">
                  <c:v>-153.24181242524344</c:v>
                </c:pt>
                <c:pt idx="117">
                  <c:v>-151.12010467028864</c:v>
                </c:pt>
                <c:pt idx="118">
                  <c:v>-148.99839691533384</c:v>
                </c:pt>
                <c:pt idx="119">
                  <c:v>-146.87668916037904</c:v>
                </c:pt>
                <c:pt idx="120">
                  <c:v>-144.75498140542425</c:v>
                </c:pt>
                <c:pt idx="121">
                  <c:v>-142.63327365046945</c:v>
                </c:pt>
                <c:pt idx="122">
                  <c:v>-140.51156589551465</c:v>
                </c:pt>
                <c:pt idx="123">
                  <c:v>-138.38985814055985</c:v>
                </c:pt>
                <c:pt idx="124">
                  <c:v>-136.26815038560505</c:v>
                </c:pt>
                <c:pt idx="125">
                  <c:v>-134.14644263065026</c:v>
                </c:pt>
                <c:pt idx="126">
                  <c:v>-132.02473487569546</c:v>
                </c:pt>
                <c:pt idx="127">
                  <c:v>-129.90302712074066</c:v>
                </c:pt>
                <c:pt idx="128">
                  <c:v>-127.78131936578586</c:v>
                </c:pt>
                <c:pt idx="129">
                  <c:v>-125.65961161083106</c:v>
                </c:pt>
                <c:pt idx="130">
                  <c:v>-123.53790385587627</c:v>
                </c:pt>
                <c:pt idx="131">
                  <c:v>-121.41619610092147</c:v>
                </c:pt>
                <c:pt idx="132">
                  <c:v>-119.29448834596667</c:v>
                </c:pt>
                <c:pt idx="133">
                  <c:v>-117.17278059101187</c:v>
                </c:pt>
                <c:pt idx="134">
                  <c:v>-115.05107283605707</c:v>
                </c:pt>
                <c:pt idx="135">
                  <c:v>-112.92936508110228</c:v>
                </c:pt>
                <c:pt idx="136">
                  <c:v>-110.80765732614748</c:v>
                </c:pt>
                <c:pt idx="137">
                  <c:v>-108.68594957119268</c:v>
                </c:pt>
                <c:pt idx="138">
                  <c:v>-106.56424181623788</c:v>
                </c:pt>
                <c:pt idx="139">
                  <c:v>-104.44253406128308</c:v>
                </c:pt>
                <c:pt idx="140">
                  <c:v>-102.32082630632829</c:v>
                </c:pt>
                <c:pt idx="141">
                  <c:v>-100.19911855137349</c:v>
                </c:pt>
                <c:pt idx="142">
                  <c:v>-98.07741079641869</c:v>
                </c:pt>
                <c:pt idx="143">
                  <c:v>-95.955703041463892</c:v>
                </c:pt>
                <c:pt idx="144">
                  <c:v>-93.833995286509094</c:v>
                </c:pt>
                <c:pt idx="145">
                  <c:v>-91.712287531554296</c:v>
                </c:pt>
                <c:pt idx="146">
                  <c:v>-89.590579776599498</c:v>
                </c:pt>
                <c:pt idx="147">
                  <c:v>-87.4688720216447</c:v>
                </c:pt>
                <c:pt idx="148">
                  <c:v>-85.347164266689902</c:v>
                </c:pt>
                <c:pt idx="149">
                  <c:v>-83.225456511735104</c:v>
                </c:pt>
                <c:pt idx="150">
                  <c:v>-81.103748756780305</c:v>
                </c:pt>
                <c:pt idx="151">
                  <c:v>-78.982041001825507</c:v>
                </c:pt>
                <c:pt idx="152">
                  <c:v>-76.860333246870709</c:v>
                </c:pt>
                <c:pt idx="153">
                  <c:v>-74.738625491915911</c:v>
                </c:pt>
                <c:pt idx="154">
                  <c:v>-72.616917736961113</c:v>
                </c:pt>
                <c:pt idx="155">
                  <c:v>-70.495209982006315</c:v>
                </c:pt>
                <c:pt idx="156">
                  <c:v>-68.373502227051517</c:v>
                </c:pt>
                <c:pt idx="157">
                  <c:v>-66.251794472096719</c:v>
                </c:pt>
                <c:pt idx="158">
                  <c:v>-64.130086717141921</c:v>
                </c:pt>
                <c:pt idx="159">
                  <c:v>-62.008378962187123</c:v>
                </c:pt>
                <c:pt idx="160">
                  <c:v>-59.886671207232325</c:v>
                </c:pt>
                <c:pt idx="161">
                  <c:v>-57.764963452277527</c:v>
                </c:pt>
                <c:pt idx="162">
                  <c:v>-55.643255697322729</c:v>
                </c:pt>
                <c:pt idx="163">
                  <c:v>-53.521547942367931</c:v>
                </c:pt>
                <c:pt idx="164">
                  <c:v>-51.399840187413133</c:v>
                </c:pt>
                <c:pt idx="165">
                  <c:v>-49.278132432458335</c:v>
                </c:pt>
                <c:pt idx="166">
                  <c:v>-47.156424677503537</c:v>
                </c:pt>
                <c:pt idx="167">
                  <c:v>-45.034716922548739</c:v>
                </c:pt>
                <c:pt idx="168">
                  <c:v>-42.913009167593941</c:v>
                </c:pt>
              </c:numCache>
            </c:numRef>
          </c:xVal>
          <c:yVal>
            <c:numRef>
              <c:f>Data!$J$2:$J$1000</c:f>
              <c:numCache>
                <c:formatCode>0.000</c:formatCode>
                <c:ptCount val="999"/>
                <c:pt idx="11">
                  <c:v>32.94074074074075</c:v>
                </c:pt>
                <c:pt idx="12">
                  <c:v>18.917962962963003</c:v>
                </c:pt>
                <c:pt idx="13">
                  <c:v>2.9040740740740603</c:v>
                </c:pt>
                <c:pt idx="14">
                  <c:v>-24.846481481481447</c:v>
                </c:pt>
                <c:pt idx="15">
                  <c:v>-33.968888888888898</c:v>
                </c:pt>
                <c:pt idx="16">
                  <c:v>-22.291851851851845</c:v>
                </c:pt>
                <c:pt idx="17">
                  <c:v>-27.082962962962995</c:v>
                </c:pt>
                <c:pt idx="18">
                  <c:v>-18.335740740740789</c:v>
                </c:pt>
                <c:pt idx="19">
                  <c:v>-5.9985185185185514</c:v>
                </c:pt>
                <c:pt idx="20">
                  <c:v>3.54037037037034</c:v>
                </c:pt>
                <c:pt idx="21">
                  <c:v>1.6281481481481137</c:v>
                </c:pt>
                <c:pt idx="22">
                  <c:v>-6.5007407407408664</c:v>
                </c:pt>
                <c:pt idx="23">
                  <c:v>-21.576296296296334</c:v>
                </c:pt>
                <c:pt idx="24">
                  <c:v>-25.394074074074126</c:v>
                </c:pt>
                <c:pt idx="25">
                  <c:v>-22.910740740740721</c:v>
                </c:pt>
                <c:pt idx="26">
                  <c:v>25.662592592592659</c:v>
                </c:pt>
                <c:pt idx="27">
                  <c:v>107.6503703703703</c:v>
                </c:pt>
                <c:pt idx="28">
                  <c:v>71.58537037037047</c:v>
                </c:pt>
                <c:pt idx="29">
                  <c:v>65.937037037037044</c:v>
                </c:pt>
                <c:pt idx="30">
                  <c:v>83.621481481481396</c:v>
                </c:pt>
                <c:pt idx="31">
                  <c:v>111.62814814814817</c:v>
                </c:pt>
                <c:pt idx="32">
                  <c:v>55.305555555555543</c:v>
                </c:pt>
                <c:pt idx="33">
                  <c:v>-7.7425925925925867</c:v>
                </c:pt>
                <c:pt idx="34">
                  <c:v>-69.320370370370426</c:v>
                </c:pt>
                <c:pt idx="35">
                  <c:v>-40.369814814814788</c:v>
                </c:pt>
                <c:pt idx="36">
                  <c:v>-58.227037037037007</c:v>
                </c:pt>
                <c:pt idx="37">
                  <c:v>-88.253148148148142</c:v>
                </c:pt>
                <c:pt idx="38">
                  <c:v>-50.167037037037005</c:v>
                </c:pt>
                <c:pt idx="39">
                  <c:v>-27.048148148148186</c:v>
                </c:pt>
                <c:pt idx="40">
                  <c:v>-6.8922222222222302</c:v>
                </c:pt>
                <c:pt idx="41">
                  <c:v>1.2987037037036941</c:v>
                </c:pt>
                <c:pt idx="42">
                  <c:v>0.44481481481481921</c:v>
                </c:pt>
                <c:pt idx="43">
                  <c:v>-13.592407407407393</c:v>
                </c:pt>
                <c:pt idx="44">
                  <c:v>-27.583518518518488</c:v>
                </c:pt>
                <c:pt idx="45">
                  <c:v>-33.136296296296308</c:v>
                </c:pt>
                <c:pt idx="46">
                  <c:v>-48.162962962962951</c:v>
                </c:pt>
                <c:pt idx="47">
                  <c:v>-42.239629629629633</c:v>
                </c:pt>
                <c:pt idx="48">
                  <c:v>3.0275925925926117</c:v>
                </c:pt>
                <c:pt idx="49">
                  <c:v>23.764999999999986</c:v>
                </c:pt>
                <c:pt idx="50">
                  <c:v>66.200000000000045</c:v>
                </c:pt>
                <c:pt idx="51">
                  <c:v>108.52277777777778</c:v>
                </c:pt>
                <c:pt idx="52">
                  <c:v>-36.073888888888916</c:v>
                </c:pt>
                <c:pt idx="53">
                  <c:v>17.238888888888823</c:v>
                </c:pt>
                <c:pt idx="54">
                  <c:v>27.766111111111115</c:v>
                </c:pt>
                <c:pt idx="55">
                  <c:v>-6.8833333333333258</c:v>
                </c:pt>
                <c:pt idx="56">
                  <c:v>-12.732222222222219</c:v>
                </c:pt>
                <c:pt idx="57">
                  <c:v>-36.781666666666638</c:v>
                </c:pt>
                <c:pt idx="58">
                  <c:v>118.55888888888887</c:v>
                </c:pt>
                <c:pt idx="59">
                  <c:v>-10.144444444444446</c:v>
                </c:pt>
                <c:pt idx="60">
                  <c:v>-66.398333333333312</c:v>
                </c:pt>
                <c:pt idx="61">
                  <c:v>-70.558333333333337</c:v>
                </c:pt>
                <c:pt idx="62">
                  <c:v>-52.068333333333385</c:v>
                </c:pt>
                <c:pt idx="63">
                  <c:v>-0.8716666666666697</c:v>
                </c:pt>
                <c:pt idx="64">
                  <c:v>49.013333333333321</c:v>
                </c:pt>
                <c:pt idx="65">
                  <c:v>120.31944444444446</c:v>
                </c:pt>
                <c:pt idx="66">
                  <c:v>39.881666666666661</c:v>
                </c:pt>
                <c:pt idx="67">
                  <c:v>-68.968888888888898</c:v>
                </c:pt>
                <c:pt idx="68">
                  <c:v>-196.55722222222221</c:v>
                </c:pt>
                <c:pt idx="69">
                  <c:v>-104.89222222222219</c:v>
                </c:pt>
                <c:pt idx="70">
                  <c:v>154.71944444444449</c:v>
                </c:pt>
                <c:pt idx="71">
                  <c:v>12.016666666666708</c:v>
                </c:pt>
                <c:pt idx="72">
                  <c:v>117.48388888888888</c:v>
                </c:pt>
                <c:pt idx="73">
                  <c:v>134.42499999999995</c:v>
                </c:pt>
                <c:pt idx="74">
                  <c:v>62.221666666666692</c:v>
                </c:pt>
                <c:pt idx="75">
                  <c:v>6.6555555555555088</c:v>
                </c:pt>
                <c:pt idx="76">
                  <c:v>-78.350000000000023</c:v>
                </c:pt>
                <c:pt idx="77">
                  <c:v>-82.739444444444416</c:v>
                </c:pt>
                <c:pt idx="78">
                  <c:v>-124.80666666666662</c:v>
                </c:pt>
                <c:pt idx="79">
                  <c:v>-126.25944444444445</c:v>
                </c:pt>
                <c:pt idx="80">
                  <c:v>58.305000000000007</c:v>
                </c:pt>
                <c:pt idx="81">
                  <c:v>119.15814814814814</c:v>
                </c:pt>
                <c:pt idx="82">
                  <c:v>48.869814814814788</c:v>
                </c:pt>
                <c:pt idx="83">
                  <c:v>10.3931481481481</c:v>
                </c:pt>
                <c:pt idx="84">
                  <c:v>-16.115740740740705</c:v>
                </c:pt>
                <c:pt idx="85">
                  <c:v>-26.262962962962945</c:v>
                </c:pt>
                <c:pt idx="86">
                  <c:v>-27.146851851851864</c:v>
                </c:pt>
                <c:pt idx="87">
                  <c:v>-30.874074074074031</c:v>
                </c:pt>
                <c:pt idx="88">
                  <c:v>-50.29796296296297</c:v>
                </c:pt>
                <c:pt idx="89">
                  <c:v>-60.668888888888944</c:v>
                </c:pt>
                <c:pt idx="90">
                  <c:v>-17.544259259259263</c:v>
                </c:pt>
                <c:pt idx="91">
                  <c:v>35.656296296296262</c:v>
                </c:pt>
                <c:pt idx="92">
                  <c:v>131.4735185185184</c:v>
                </c:pt>
                <c:pt idx="93">
                  <c:v>55.917407407407495</c:v>
                </c:pt>
                <c:pt idx="94">
                  <c:v>51.322407407407468</c:v>
                </c:pt>
                <c:pt idx="95">
                  <c:v>23.156851851851798</c:v>
                </c:pt>
                <c:pt idx="96">
                  <c:v>-77.561481481481565</c:v>
                </c:pt>
                <c:pt idx="97">
                  <c:v>-199.45148148148155</c:v>
                </c:pt>
                <c:pt idx="98">
                  <c:v>-162.94259259259258</c:v>
                </c:pt>
                <c:pt idx="99">
                  <c:v>37.471851851851739</c:v>
                </c:pt>
                <c:pt idx="100">
                  <c:v>468.40462962962965</c:v>
                </c:pt>
                <c:pt idx="101">
                  <c:v>127.53185185185191</c:v>
                </c:pt>
                <c:pt idx="102">
                  <c:v>-65.658703703703679</c:v>
                </c:pt>
                <c:pt idx="103">
                  <c:v>-79.274814814814818</c:v>
                </c:pt>
                <c:pt idx="104">
                  <c:v>-174.00259259259263</c:v>
                </c:pt>
                <c:pt idx="105">
                  <c:v>-141.75092592592591</c:v>
                </c:pt>
                <c:pt idx="106">
                  <c:v>-87.82018518518521</c:v>
                </c:pt>
                <c:pt idx="107">
                  <c:v>-24.705925925925953</c:v>
                </c:pt>
                <c:pt idx="108">
                  <c:v>-3.8959259259258943</c:v>
                </c:pt>
                <c:pt idx="109">
                  <c:v>150.35851851851851</c:v>
                </c:pt>
                <c:pt idx="110">
                  <c:v>359.06962962962962</c:v>
                </c:pt>
                <c:pt idx="111">
                  <c:v>60.620185185185278</c:v>
                </c:pt>
                <c:pt idx="112">
                  <c:v>-2.5759259259259579</c:v>
                </c:pt>
                <c:pt idx="113">
                  <c:v>-178.45981481481482</c:v>
                </c:pt>
                <c:pt idx="114">
                  <c:v>-164.83314814814815</c:v>
                </c:pt>
                <c:pt idx="115">
                  <c:v>52.593333333333362</c:v>
                </c:pt>
                <c:pt idx="116">
                  <c:v>-28.538888888888891</c:v>
                </c:pt>
                <c:pt idx="117">
                  <c:v>9.1872222222223172</c:v>
                </c:pt>
                <c:pt idx="118">
                  <c:v>8.0638888888888687</c:v>
                </c:pt>
                <c:pt idx="119">
                  <c:v>-20.188333333333389</c:v>
                </c:pt>
                <c:pt idx="120">
                  <c:v>-20.902777777777771</c:v>
                </c:pt>
                <c:pt idx="121">
                  <c:v>-5.0022222222222581</c:v>
                </c:pt>
                <c:pt idx="122">
                  <c:v>86.849999999999966</c:v>
                </c:pt>
                <c:pt idx="123">
                  <c:v>48.907222222222288</c:v>
                </c:pt>
                <c:pt idx="124">
                  <c:v>-51.84166666666664</c:v>
                </c:pt>
                <c:pt idx="125">
                  <c:v>-39.39333333333343</c:v>
                </c:pt>
                <c:pt idx="126">
                  <c:v>49.736666666666508</c:v>
                </c:pt>
                <c:pt idx="127">
                  <c:v>107.25999999999999</c:v>
                </c:pt>
                <c:pt idx="128">
                  <c:v>62.214444444444439</c:v>
                </c:pt>
                <c:pt idx="129">
                  <c:v>-28.383888888888919</c:v>
                </c:pt>
                <c:pt idx="130">
                  <c:v>-80.369629629629628</c:v>
                </c:pt>
                <c:pt idx="131">
                  <c:v>-52.582962962962938</c:v>
                </c:pt>
                <c:pt idx="132">
                  <c:v>-110.89574074074076</c:v>
                </c:pt>
                <c:pt idx="133">
                  <c:v>-91.173518518518449</c:v>
                </c:pt>
                <c:pt idx="134">
                  <c:v>39.574814814814772</c:v>
                </c:pt>
                <c:pt idx="135">
                  <c:v>100.50314814814811</c:v>
                </c:pt>
                <c:pt idx="136">
                  <c:v>121.10814814814819</c:v>
                </c:pt>
                <c:pt idx="137">
                  <c:v>5.5964814814814758</c:v>
                </c:pt>
                <c:pt idx="138">
                  <c:v>-34.11462962962969</c:v>
                </c:pt>
                <c:pt idx="139">
                  <c:v>-60.324629629629584</c:v>
                </c:pt>
                <c:pt idx="140">
                  <c:v>-29.447407407407411</c:v>
                </c:pt>
                <c:pt idx="141">
                  <c:v>21.519814814814794</c:v>
                </c:pt>
                <c:pt idx="142">
                  <c:v>32.153148148148148</c:v>
                </c:pt>
                <c:pt idx="143">
                  <c:v>-20.780185185185218</c:v>
                </c:pt>
                <c:pt idx="144">
                  <c:v>16.094814814814811</c:v>
                </c:pt>
                <c:pt idx="145">
                  <c:v>9.7664814814814918</c:v>
                </c:pt>
                <c:pt idx="146">
                  <c:v>23.566481481481446</c:v>
                </c:pt>
                <c:pt idx="147">
                  <c:v>-36.063333333333333</c:v>
                </c:pt>
                <c:pt idx="148">
                  <c:v>-26.761481481481496</c:v>
                </c:pt>
                <c:pt idx="149">
                  <c:v>-6.7770370370370756</c:v>
                </c:pt>
                <c:pt idx="150">
                  <c:v>-7.1337037037037021</c:v>
                </c:pt>
                <c:pt idx="151">
                  <c:v>-1.4464814814814417</c:v>
                </c:pt>
                <c:pt idx="152">
                  <c:v>-6.297037037037029</c:v>
                </c:pt>
                <c:pt idx="153">
                  <c:v>-3.5237037037036885</c:v>
                </c:pt>
                <c:pt idx="154">
                  <c:v>9.968518518518465</c:v>
                </c:pt>
                <c:pt idx="155">
                  <c:v>13.661481481481502</c:v>
                </c:pt>
                <c:pt idx="156">
                  <c:v>8.7374074074074031</c:v>
                </c:pt>
              </c:numCache>
            </c:numRef>
          </c:yVal>
        </c:ser>
        <c:axId val="88579456"/>
        <c:axId val="88348544"/>
      </c:scatterChart>
      <c:valAx>
        <c:axId val="88579456"/>
        <c:scaling>
          <c:orientation val="minMax"/>
          <c:max val="-55.5"/>
          <c:min val="-380.26454220000005"/>
        </c:scaling>
        <c:axPos val="b"/>
        <c:majorGridlines>
          <c:spPr>
            <a:ln w="158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Year</a:t>
                </a:r>
              </a:p>
            </c:rich>
          </c:tx>
          <c:layout>
            <c:manualLayout>
              <c:xMode val="edge"/>
              <c:yMode val="edge"/>
              <c:x val="0.37907446591202626"/>
              <c:y val="0.89770648668916453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348544"/>
        <c:crossesAt val="-10000"/>
        <c:crossBetween val="midCat"/>
        <c:majorUnit val="19.095369799999986"/>
        <c:minorUnit val="19.095369799999986"/>
      </c:valAx>
      <c:valAx>
        <c:axId val="88348544"/>
        <c:scaling>
          <c:orientation val="minMax"/>
          <c:max val="500"/>
          <c:min val="-300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579456"/>
        <c:crossesAt val="-10000"/>
        <c:crossBetween val="midCat"/>
        <c:majorUnit val="100"/>
        <c:minorUnit val="1.0000000000000028E-3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33" r="0.75000000000000333" t="1" header="0.51180555555555562" footer="0.51180555555555562"/>
    <c:pageSetup firstPageNumber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Babylonian Commodity Price Index (57.3-yr Cycle)</a:t>
            </a:r>
          </a:p>
        </c:rich>
      </c:tx>
      <c:layout>
        <c:manualLayout>
          <c:xMode val="edge"/>
          <c:yMode val="edge"/>
          <c:x val="0.22038596415117531"/>
          <c:y val="1.577909270216962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570276855888879"/>
          <c:y val="0.12623274161735701"/>
          <c:w val="0.83746657700845251"/>
          <c:h val="0.70710059171597628"/>
        </c:manualLayout>
      </c:layout>
      <c:scatterChart>
        <c:scatterStyle val="lineMarker"/>
        <c:ser>
          <c:idx val="0"/>
          <c:order val="0"/>
          <c:tx>
            <c:strRef>
              <c:f>'Original Data'!$G$1</c:f>
              <c:strCache>
                <c:ptCount val="1"/>
                <c:pt idx="0">
                  <c:v>Babylonia CPI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'Original Data'!$A$15:$A$339</c:f>
              <c:numCache>
                <c:formatCode>General</c:formatCode>
                <c:ptCount val="325"/>
                <c:pt idx="0">
                  <c:v>-384</c:v>
                </c:pt>
                <c:pt idx="1">
                  <c:v>-383</c:v>
                </c:pt>
                <c:pt idx="2">
                  <c:v>-382</c:v>
                </c:pt>
                <c:pt idx="3">
                  <c:v>-381</c:v>
                </c:pt>
                <c:pt idx="4">
                  <c:v>-380</c:v>
                </c:pt>
                <c:pt idx="5">
                  <c:v>-379</c:v>
                </c:pt>
                <c:pt idx="6">
                  <c:v>-378</c:v>
                </c:pt>
                <c:pt idx="7">
                  <c:v>-377</c:v>
                </c:pt>
                <c:pt idx="8">
                  <c:v>-376</c:v>
                </c:pt>
                <c:pt idx="9">
                  <c:v>-375</c:v>
                </c:pt>
                <c:pt idx="10">
                  <c:v>-374</c:v>
                </c:pt>
                <c:pt idx="11">
                  <c:v>-373</c:v>
                </c:pt>
                <c:pt idx="12">
                  <c:v>-372</c:v>
                </c:pt>
                <c:pt idx="13">
                  <c:v>-371</c:v>
                </c:pt>
                <c:pt idx="14">
                  <c:v>-370</c:v>
                </c:pt>
                <c:pt idx="15">
                  <c:v>-369</c:v>
                </c:pt>
                <c:pt idx="16">
                  <c:v>-368</c:v>
                </c:pt>
                <c:pt idx="17">
                  <c:v>-367</c:v>
                </c:pt>
                <c:pt idx="18">
                  <c:v>-366</c:v>
                </c:pt>
                <c:pt idx="19">
                  <c:v>-365</c:v>
                </c:pt>
                <c:pt idx="20">
                  <c:v>-364</c:v>
                </c:pt>
                <c:pt idx="21">
                  <c:v>-363</c:v>
                </c:pt>
                <c:pt idx="22">
                  <c:v>-362</c:v>
                </c:pt>
                <c:pt idx="23">
                  <c:v>-361</c:v>
                </c:pt>
                <c:pt idx="24">
                  <c:v>-360</c:v>
                </c:pt>
                <c:pt idx="25">
                  <c:v>-359</c:v>
                </c:pt>
                <c:pt idx="26">
                  <c:v>-358</c:v>
                </c:pt>
                <c:pt idx="27">
                  <c:v>-357</c:v>
                </c:pt>
                <c:pt idx="28">
                  <c:v>-356</c:v>
                </c:pt>
                <c:pt idx="29">
                  <c:v>-355</c:v>
                </c:pt>
                <c:pt idx="30">
                  <c:v>-354</c:v>
                </c:pt>
                <c:pt idx="31">
                  <c:v>-353</c:v>
                </c:pt>
                <c:pt idx="32">
                  <c:v>-352</c:v>
                </c:pt>
                <c:pt idx="33">
                  <c:v>-351</c:v>
                </c:pt>
                <c:pt idx="34">
                  <c:v>-350</c:v>
                </c:pt>
                <c:pt idx="35">
                  <c:v>-349</c:v>
                </c:pt>
                <c:pt idx="36">
                  <c:v>-348</c:v>
                </c:pt>
                <c:pt idx="37">
                  <c:v>-347</c:v>
                </c:pt>
                <c:pt idx="38">
                  <c:v>-346</c:v>
                </c:pt>
                <c:pt idx="39">
                  <c:v>-345</c:v>
                </c:pt>
                <c:pt idx="40">
                  <c:v>-344</c:v>
                </c:pt>
                <c:pt idx="41">
                  <c:v>-343</c:v>
                </c:pt>
                <c:pt idx="42">
                  <c:v>-342</c:v>
                </c:pt>
                <c:pt idx="43">
                  <c:v>-341</c:v>
                </c:pt>
                <c:pt idx="44">
                  <c:v>-340</c:v>
                </c:pt>
                <c:pt idx="45">
                  <c:v>-339</c:v>
                </c:pt>
                <c:pt idx="46">
                  <c:v>-338</c:v>
                </c:pt>
                <c:pt idx="47">
                  <c:v>-337</c:v>
                </c:pt>
                <c:pt idx="48">
                  <c:v>-336</c:v>
                </c:pt>
                <c:pt idx="49">
                  <c:v>-335</c:v>
                </c:pt>
                <c:pt idx="50">
                  <c:v>-334</c:v>
                </c:pt>
                <c:pt idx="51">
                  <c:v>-333</c:v>
                </c:pt>
                <c:pt idx="52">
                  <c:v>-332</c:v>
                </c:pt>
                <c:pt idx="53">
                  <c:v>-331</c:v>
                </c:pt>
                <c:pt idx="54">
                  <c:v>-330</c:v>
                </c:pt>
                <c:pt idx="55">
                  <c:v>-329</c:v>
                </c:pt>
                <c:pt idx="56">
                  <c:v>-328</c:v>
                </c:pt>
                <c:pt idx="57">
                  <c:v>-327</c:v>
                </c:pt>
                <c:pt idx="58">
                  <c:v>-326</c:v>
                </c:pt>
                <c:pt idx="59">
                  <c:v>-325</c:v>
                </c:pt>
                <c:pt idx="60">
                  <c:v>-324</c:v>
                </c:pt>
                <c:pt idx="61">
                  <c:v>-323</c:v>
                </c:pt>
                <c:pt idx="62">
                  <c:v>-322</c:v>
                </c:pt>
                <c:pt idx="63">
                  <c:v>-321</c:v>
                </c:pt>
                <c:pt idx="64">
                  <c:v>-320</c:v>
                </c:pt>
                <c:pt idx="65">
                  <c:v>-319</c:v>
                </c:pt>
                <c:pt idx="66">
                  <c:v>-318</c:v>
                </c:pt>
                <c:pt idx="67">
                  <c:v>-317</c:v>
                </c:pt>
                <c:pt idx="68">
                  <c:v>-316</c:v>
                </c:pt>
                <c:pt idx="69">
                  <c:v>-315</c:v>
                </c:pt>
                <c:pt idx="70">
                  <c:v>-314</c:v>
                </c:pt>
                <c:pt idx="71">
                  <c:v>-313</c:v>
                </c:pt>
                <c:pt idx="72">
                  <c:v>-312</c:v>
                </c:pt>
                <c:pt idx="73">
                  <c:v>-311</c:v>
                </c:pt>
                <c:pt idx="74">
                  <c:v>-310</c:v>
                </c:pt>
                <c:pt idx="75">
                  <c:v>-309</c:v>
                </c:pt>
                <c:pt idx="76">
                  <c:v>-308</c:v>
                </c:pt>
                <c:pt idx="77">
                  <c:v>-307</c:v>
                </c:pt>
                <c:pt idx="78">
                  <c:v>-306</c:v>
                </c:pt>
                <c:pt idx="79">
                  <c:v>-305</c:v>
                </c:pt>
                <c:pt idx="80">
                  <c:v>-304</c:v>
                </c:pt>
                <c:pt idx="81">
                  <c:v>-303</c:v>
                </c:pt>
                <c:pt idx="82">
                  <c:v>-302</c:v>
                </c:pt>
                <c:pt idx="83">
                  <c:v>-301</c:v>
                </c:pt>
                <c:pt idx="84">
                  <c:v>-300</c:v>
                </c:pt>
                <c:pt idx="85">
                  <c:v>-299</c:v>
                </c:pt>
                <c:pt idx="86">
                  <c:v>-298</c:v>
                </c:pt>
                <c:pt idx="87">
                  <c:v>-297</c:v>
                </c:pt>
                <c:pt idx="88">
                  <c:v>-296</c:v>
                </c:pt>
                <c:pt idx="89">
                  <c:v>-295</c:v>
                </c:pt>
                <c:pt idx="90">
                  <c:v>-294</c:v>
                </c:pt>
                <c:pt idx="91">
                  <c:v>-293</c:v>
                </c:pt>
                <c:pt idx="92">
                  <c:v>-292</c:v>
                </c:pt>
                <c:pt idx="93">
                  <c:v>-291</c:v>
                </c:pt>
                <c:pt idx="94">
                  <c:v>-290</c:v>
                </c:pt>
                <c:pt idx="95">
                  <c:v>-289</c:v>
                </c:pt>
                <c:pt idx="96">
                  <c:v>-288</c:v>
                </c:pt>
                <c:pt idx="97">
                  <c:v>-287</c:v>
                </c:pt>
                <c:pt idx="98">
                  <c:v>-286</c:v>
                </c:pt>
                <c:pt idx="99">
                  <c:v>-285</c:v>
                </c:pt>
                <c:pt idx="100">
                  <c:v>-284</c:v>
                </c:pt>
                <c:pt idx="101">
                  <c:v>-283</c:v>
                </c:pt>
                <c:pt idx="102">
                  <c:v>-282</c:v>
                </c:pt>
                <c:pt idx="103">
                  <c:v>-281</c:v>
                </c:pt>
                <c:pt idx="104">
                  <c:v>-280</c:v>
                </c:pt>
                <c:pt idx="105">
                  <c:v>-279</c:v>
                </c:pt>
                <c:pt idx="106">
                  <c:v>-278</c:v>
                </c:pt>
                <c:pt idx="107">
                  <c:v>-277</c:v>
                </c:pt>
                <c:pt idx="108">
                  <c:v>-276</c:v>
                </c:pt>
                <c:pt idx="109">
                  <c:v>-275</c:v>
                </c:pt>
                <c:pt idx="110">
                  <c:v>-274</c:v>
                </c:pt>
                <c:pt idx="111">
                  <c:v>-273</c:v>
                </c:pt>
                <c:pt idx="112">
                  <c:v>-272</c:v>
                </c:pt>
                <c:pt idx="113">
                  <c:v>-271</c:v>
                </c:pt>
                <c:pt idx="114">
                  <c:v>-270</c:v>
                </c:pt>
                <c:pt idx="115">
                  <c:v>-269</c:v>
                </c:pt>
                <c:pt idx="116">
                  <c:v>-268</c:v>
                </c:pt>
                <c:pt idx="117">
                  <c:v>-267</c:v>
                </c:pt>
                <c:pt idx="118">
                  <c:v>-266</c:v>
                </c:pt>
                <c:pt idx="119">
                  <c:v>-265</c:v>
                </c:pt>
                <c:pt idx="120">
                  <c:v>-264</c:v>
                </c:pt>
                <c:pt idx="121">
                  <c:v>-263</c:v>
                </c:pt>
                <c:pt idx="122">
                  <c:v>-262</c:v>
                </c:pt>
                <c:pt idx="123">
                  <c:v>-261</c:v>
                </c:pt>
                <c:pt idx="124">
                  <c:v>-260</c:v>
                </c:pt>
                <c:pt idx="125">
                  <c:v>-259</c:v>
                </c:pt>
                <c:pt idx="126">
                  <c:v>-258</c:v>
                </c:pt>
                <c:pt idx="127">
                  <c:v>-257</c:v>
                </c:pt>
                <c:pt idx="128">
                  <c:v>-256</c:v>
                </c:pt>
                <c:pt idx="129">
                  <c:v>-255</c:v>
                </c:pt>
                <c:pt idx="130">
                  <c:v>-254</c:v>
                </c:pt>
                <c:pt idx="131">
                  <c:v>-253</c:v>
                </c:pt>
                <c:pt idx="132">
                  <c:v>-252</c:v>
                </c:pt>
                <c:pt idx="133">
                  <c:v>-251</c:v>
                </c:pt>
                <c:pt idx="134">
                  <c:v>-250</c:v>
                </c:pt>
                <c:pt idx="135">
                  <c:v>-249</c:v>
                </c:pt>
                <c:pt idx="136">
                  <c:v>-248</c:v>
                </c:pt>
                <c:pt idx="137">
                  <c:v>-247</c:v>
                </c:pt>
                <c:pt idx="138">
                  <c:v>-246</c:v>
                </c:pt>
                <c:pt idx="139">
                  <c:v>-245</c:v>
                </c:pt>
                <c:pt idx="140">
                  <c:v>-244</c:v>
                </c:pt>
                <c:pt idx="141">
                  <c:v>-243</c:v>
                </c:pt>
                <c:pt idx="142">
                  <c:v>-242</c:v>
                </c:pt>
                <c:pt idx="143">
                  <c:v>-241</c:v>
                </c:pt>
                <c:pt idx="144">
                  <c:v>-240</c:v>
                </c:pt>
                <c:pt idx="145">
                  <c:v>-239</c:v>
                </c:pt>
                <c:pt idx="146">
                  <c:v>-238</c:v>
                </c:pt>
                <c:pt idx="147">
                  <c:v>-237</c:v>
                </c:pt>
                <c:pt idx="148">
                  <c:v>-236</c:v>
                </c:pt>
                <c:pt idx="149">
                  <c:v>-235</c:v>
                </c:pt>
                <c:pt idx="150">
                  <c:v>-234</c:v>
                </c:pt>
                <c:pt idx="151">
                  <c:v>-233</c:v>
                </c:pt>
                <c:pt idx="152">
                  <c:v>-232</c:v>
                </c:pt>
                <c:pt idx="153">
                  <c:v>-231</c:v>
                </c:pt>
                <c:pt idx="154">
                  <c:v>-230</c:v>
                </c:pt>
                <c:pt idx="155">
                  <c:v>-229</c:v>
                </c:pt>
                <c:pt idx="156">
                  <c:v>-228</c:v>
                </c:pt>
                <c:pt idx="157">
                  <c:v>-227</c:v>
                </c:pt>
                <c:pt idx="158">
                  <c:v>-226</c:v>
                </c:pt>
                <c:pt idx="159">
                  <c:v>-225</c:v>
                </c:pt>
                <c:pt idx="160">
                  <c:v>-224</c:v>
                </c:pt>
                <c:pt idx="161">
                  <c:v>-223</c:v>
                </c:pt>
                <c:pt idx="162">
                  <c:v>-222</c:v>
                </c:pt>
                <c:pt idx="163">
                  <c:v>-221</c:v>
                </c:pt>
                <c:pt idx="164">
                  <c:v>-220</c:v>
                </c:pt>
                <c:pt idx="165">
                  <c:v>-219</c:v>
                </c:pt>
                <c:pt idx="166">
                  <c:v>-218</c:v>
                </c:pt>
                <c:pt idx="167">
                  <c:v>-217</c:v>
                </c:pt>
                <c:pt idx="168">
                  <c:v>-216</c:v>
                </c:pt>
                <c:pt idx="169">
                  <c:v>-215</c:v>
                </c:pt>
                <c:pt idx="170">
                  <c:v>-214</c:v>
                </c:pt>
                <c:pt idx="171">
                  <c:v>-213</c:v>
                </c:pt>
                <c:pt idx="172">
                  <c:v>-212</c:v>
                </c:pt>
                <c:pt idx="173">
                  <c:v>-211</c:v>
                </c:pt>
                <c:pt idx="174">
                  <c:v>-210</c:v>
                </c:pt>
                <c:pt idx="175">
                  <c:v>-209</c:v>
                </c:pt>
                <c:pt idx="176">
                  <c:v>-208</c:v>
                </c:pt>
                <c:pt idx="177">
                  <c:v>-207</c:v>
                </c:pt>
                <c:pt idx="178">
                  <c:v>-206</c:v>
                </c:pt>
                <c:pt idx="179">
                  <c:v>-205</c:v>
                </c:pt>
                <c:pt idx="180">
                  <c:v>-204</c:v>
                </c:pt>
                <c:pt idx="181">
                  <c:v>-203</c:v>
                </c:pt>
                <c:pt idx="182">
                  <c:v>-202</c:v>
                </c:pt>
                <c:pt idx="183">
                  <c:v>-201</c:v>
                </c:pt>
                <c:pt idx="184">
                  <c:v>-200</c:v>
                </c:pt>
                <c:pt idx="185">
                  <c:v>-199</c:v>
                </c:pt>
                <c:pt idx="186">
                  <c:v>-198</c:v>
                </c:pt>
                <c:pt idx="187">
                  <c:v>-197</c:v>
                </c:pt>
                <c:pt idx="188">
                  <c:v>-196</c:v>
                </c:pt>
                <c:pt idx="189">
                  <c:v>-195</c:v>
                </c:pt>
                <c:pt idx="190">
                  <c:v>-194</c:v>
                </c:pt>
                <c:pt idx="191">
                  <c:v>-193</c:v>
                </c:pt>
                <c:pt idx="192">
                  <c:v>-192</c:v>
                </c:pt>
                <c:pt idx="193">
                  <c:v>-191</c:v>
                </c:pt>
                <c:pt idx="194">
                  <c:v>-190</c:v>
                </c:pt>
                <c:pt idx="195">
                  <c:v>-189</c:v>
                </c:pt>
                <c:pt idx="196">
                  <c:v>-188</c:v>
                </c:pt>
                <c:pt idx="197">
                  <c:v>-187</c:v>
                </c:pt>
                <c:pt idx="198">
                  <c:v>-186</c:v>
                </c:pt>
                <c:pt idx="199">
                  <c:v>-185</c:v>
                </c:pt>
                <c:pt idx="200">
                  <c:v>-184</c:v>
                </c:pt>
                <c:pt idx="201">
                  <c:v>-183</c:v>
                </c:pt>
                <c:pt idx="202">
                  <c:v>-182</c:v>
                </c:pt>
                <c:pt idx="203">
                  <c:v>-181</c:v>
                </c:pt>
                <c:pt idx="204">
                  <c:v>-180</c:v>
                </c:pt>
                <c:pt idx="205">
                  <c:v>-179</c:v>
                </c:pt>
                <c:pt idx="206">
                  <c:v>-178</c:v>
                </c:pt>
                <c:pt idx="207">
                  <c:v>-177</c:v>
                </c:pt>
                <c:pt idx="208">
                  <c:v>-176</c:v>
                </c:pt>
                <c:pt idx="209">
                  <c:v>-175</c:v>
                </c:pt>
                <c:pt idx="210">
                  <c:v>-174</c:v>
                </c:pt>
                <c:pt idx="211">
                  <c:v>-173</c:v>
                </c:pt>
                <c:pt idx="212">
                  <c:v>-172</c:v>
                </c:pt>
                <c:pt idx="213">
                  <c:v>-171</c:v>
                </c:pt>
                <c:pt idx="214">
                  <c:v>-170</c:v>
                </c:pt>
                <c:pt idx="215">
                  <c:v>-169</c:v>
                </c:pt>
                <c:pt idx="216">
                  <c:v>-168</c:v>
                </c:pt>
                <c:pt idx="217">
                  <c:v>-167</c:v>
                </c:pt>
                <c:pt idx="218">
                  <c:v>-166</c:v>
                </c:pt>
                <c:pt idx="219">
                  <c:v>-165</c:v>
                </c:pt>
                <c:pt idx="220">
                  <c:v>-164</c:v>
                </c:pt>
                <c:pt idx="221">
                  <c:v>-163</c:v>
                </c:pt>
                <c:pt idx="222">
                  <c:v>-162</c:v>
                </c:pt>
                <c:pt idx="223">
                  <c:v>-161</c:v>
                </c:pt>
                <c:pt idx="224">
                  <c:v>-160</c:v>
                </c:pt>
                <c:pt idx="225">
                  <c:v>-159</c:v>
                </c:pt>
                <c:pt idx="226">
                  <c:v>-158</c:v>
                </c:pt>
                <c:pt idx="227">
                  <c:v>-157</c:v>
                </c:pt>
                <c:pt idx="228">
                  <c:v>-156</c:v>
                </c:pt>
                <c:pt idx="229">
                  <c:v>-155</c:v>
                </c:pt>
                <c:pt idx="230">
                  <c:v>-154</c:v>
                </c:pt>
                <c:pt idx="231">
                  <c:v>-153</c:v>
                </c:pt>
                <c:pt idx="232">
                  <c:v>-152</c:v>
                </c:pt>
                <c:pt idx="233">
                  <c:v>-151</c:v>
                </c:pt>
                <c:pt idx="234">
                  <c:v>-150</c:v>
                </c:pt>
                <c:pt idx="235">
                  <c:v>-149</c:v>
                </c:pt>
                <c:pt idx="236">
                  <c:v>-148</c:v>
                </c:pt>
                <c:pt idx="237">
                  <c:v>-147</c:v>
                </c:pt>
                <c:pt idx="238">
                  <c:v>-146</c:v>
                </c:pt>
                <c:pt idx="239">
                  <c:v>-145</c:v>
                </c:pt>
                <c:pt idx="240">
                  <c:v>-144</c:v>
                </c:pt>
                <c:pt idx="241">
                  <c:v>-143</c:v>
                </c:pt>
                <c:pt idx="242">
                  <c:v>-142</c:v>
                </c:pt>
                <c:pt idx="243">
                  <c:v>-141</c:v>
                </c:pt>
                <c:pt idx="244">
                  <c:v>-140</c:v>
                </c:pt>
                <c:pt idx="245">
                  <c:v>-139</c:v>
                </c:pt>
                <c:pt idx="246">
                  <c:v>-138</c:v>
                </c:pt>
                <c:pt idx="247">
                  <c:v>-137</c:v>
                </c:pt>
                <c:pt idx="248">
                  <c:v>-136</c:v>
                </c:pt>
                <c:pt idx="249">
                  <c:v>-135</c:v>
                </c:pt>
                <c:pt idx="250">
                  <c:v>-134</c:v>
                </c:pt>
                <c:pt idx="251">
                  <c:v>-133</c:v>
                </c:pt>
                <c:pt idx="252">
                  <c:v>-132</c:v>
                </c:pt>
                <c:pt idx="253">
                  <c:v>-131</c:v>
                </c:pt>
                <c:pt idx="254">
                  <c:v>-130</c:v>
                </c:pt>
                <c:pt idx="255">
                  <c:v>-129</c:v>
                </c:pt>
                <c:pt idx="256">
                  <c:v>-128</c:v>
                </c:pt>
                <c:pt idx="257">
                  <c:v>-127</c:v>
                </c:pt>
                <c:pt idx="258">
                  <c:v>-126</c:v>
                </c:pt>
                <c:pt idx="259">
                  <c:v>-125</c:v>
                </c:pt>
                <c:pt idx="260">
                  <c:v>-124</c:v>
                </c:pt>
                <c:pt idx="261">
                  <c:v>-123</c:v>
                </c:pt>
                <c:pt idx="262">
                  <c:v>-122</c:v>
                </c:pt>
                <c:pt idx="263">
                  <c:v>-121</c:v>
                </c:pt>
                <c:pt idx="264">
                  <c:v>-120</c:v>
                </c:pt>
                <c:pt idx="265">
                  <c:v>-119</c:v>
                </c:pt>
                <c:pt idx="266">
                  <c:v>-118</c:v>
                </c:pt>
                <c:pt idx="267">
                  <c:v>-117</c:v>
                </c:pt>
                <c:pt idx="268">
                  <c:v>-116</c:v>
                </c:pt>
                <c:pt idx="269">
                  <c:v>-115</c:v>
                </c:pt>
                <c:pt idx="270">
                  <c:v>-114</c:v>
                </c:pt>
                <c:pt idx="271">
                  <c:v>-113</c:v>
                </c:pt>
                <c:pt idx="272">
                  <c:v>-112</c:v>
                </c:pt>
                <c:pt idx="273">
                  <c:v>-111</c:v>
                </c:pt>
                <c:pt idx="274">
                  <c:v>-110</c:v>
                </c:pt>
                <c:pt idx="275">
                  <c:v>-109</c:v>
                </c:pt>
                <c:pt idx="276">
                  <c:v>-108</c:v>
                </c:pt>
                <c:pt idx="277">
                  <c:v>-107</c:v>
                </c:pt>
                <c:pt idx="278">
                  <c:v>-106</c:v>
                </c:pt>
                <c:pt idx="279">
                  <c:v>-105</c:v>
                </c:pt>
                <c:pt idx="280">
                  <c:v>-104</c:v>
                </c:pt>
                <c:pt idx="281">
                  <c:v>-103</c:v>
                </c:pt>
                <c:pt idx="282">
                  <c:v>-102</c:v>
                </c:pt>
                <c:pt idx="283">
                  <c:v>-101</c:v>
                </c:pt>
                <c:pt idx="284">
                  <c:v>-100</c:v>
                </c:pt>
                <c:pt idx="285">
                  <c:v>-99</c:v>
                </c:pt>
                <c:pt idx="286">
                  <c:v>-98</c:v>
                </c:pt>
                <c:pt idx="287">
                  <c:v>-97</c:v>
                </c:pt>
                <c:pt idx="288">
                  <c:v>-96</c:v>
                </c:pt>
                <c:pt idx="289">
                  <c:v>-95</c:v>
                </c:pt>
                <c:pt idx="290">
                  <c:v>-94</c:v>
                </c:pt>
                <c:pt idx="291">
                  <c:v>-93</c:v>
                </c:pt>
                <c:pt idx="292">
                  <c:v>-92</c:v>
                </c:pt>
                <c:pt idx="293">
                  <c:v>-91</c:v>
                </c:pt>
                <c:pt idx="294">
                  <c:v>-90</c:v>
                </c:pt>
                <c:pt idx="295">
                  <c:v>-89</c:v>
                </c:pt>
                <c:pt idx="296">
                  <c:v>-88</c:v>
                </c:pt>
                <c:pt idx="297">
                  <c:v>-87</c:v>
                </c:pt>
                <c:pt idx="298">
                  <c:v>-86</c:v>
                </c:pt>
                <c:pt idx="299">
                  <c:v>-85</c:v>
                </c:pt>
                <c:pt idx="300">
                  <c:v>-84</c:v>
                </c:pt>
                <c:pt idx="301">
                  <c:v>-83</c:v>
                </c:pt>
                <c:pt idx="302">
                  <c:v>-82</c:v>
                </c:pt>
                <c:pt idx="303">
                  <c:v>-81</c:v>
                </c:pt>
                <c:pt idx="304">
                  <c:v>-80</c:v>
                </c:pt>
                <c:pt idx="305">
                  <c:v>-79</c:v>
                </c:pt>
                <c:pt idx="306">
                  <c:v>-78</c:v>
                </c:pt>
                <c:pt idx="307">
                  <c:v>-77</c:v>
                </c:pt>
                <c:pt idx="308">
                  <c:v>-76</c:v>
                </c:pt>
                <c:pt idx="309">
                  <c:v>-75</c:v>
                </c:pt>
                <c:pt idx="310">
                  <c:v>-74</c:v>
                </c:pt>
                <c:pt idx="311">
                  <c:v>-73</c:v>
                </c:pt>
                <c:pt idx="312">
                  <c:v>-72</c:v>
                </c:pt>
                <c:pt idx="313">
                  <c:v>-71</c:v>
                </c:pt>
                <c:pt idx="314">
                  <c:v>-70</c:v>
                </c:pt>
                <c:pt idx="315">
                  <c:v>-69</c:v>
                </c:pt>
                <c:pt idx="316">
                  <c:v>-68</c:v>
                </c:pt>
                <c:pt idx="317">
                  <c:v>-67</c:v>
                </c:pt>
                <c:pt idx="318">
                  <c:v>-66</c:v>
                </c:pt>
                <c:pt idx="319">
                  <c:v>-65</c:v>
                </c:pt>
                <c:pt idx="320">
                  <c:v>-64</c:v>
                </c:pt>
                <c:pt idx="321">
                  <c:v>-63</c:v>
                </c:pt>
                <c:pt idx="322">
                  <c:v>-62</c:v>
                </c:pt>
                <c:pt idx="323">
                  <c:v>-61</c:v>
                </c:pt>
                <c:pt idx="324">
                  <c:v>-60</c:v>
                </c:pt>
              </c:numCache>
            </c:numRef>
          </c:xVal>
          <c:yVal>
            <c:numRef>
              <c:f>'Original Data'!$G$15:$G$339</c:f>
              <c:numCache>
                <c:formatCode>0.00</c:formatCode>
                <c:ptCount val="325"/>
                <c:pt idx="0">
                  <c:v>130.40800000000002</c:v>
                </c:pt>
                <c:pt idx="1">
                  <c:v>142.38159999999999</c:v>
                </c:pt>
                <c:pt idx="2">
                  <c:v>159.30200000000002</c:v>
                </c:pt>
                <c:pt idx="3">
                  <c:v>203.99599999999998</c:v>
                </c:pt>
                <c:pt idx="4">
                  <c:v>285.23599999999999</c:v>
                </c:pt>
                <c:pt idx="5">
                  <c:v>262.21199999999999</c:v>
                </c:pt>
                <c:pt idx="6">
                  <c:v>261.86800000000005</c:v>
                </c:pt>
                <c:pt idx="7">
                  <c:v>260.33600000000001</c:v>
                </c:pt>
                <c:pt idx="8">
                  <c:v>258.26400000000001</c:v>
                </c:pt>
                <c:pt idx="9">
                  <c:v>256.19200000000001</c:v>
                </c:pt>
                <c:pt idx="10">
                  <c:v>259.2004</c:v>
                </c:pt>
                <c:pt idx="11">
                  <c:v>257.74360000000001</c:v>
                </c:pt>
                <c:pt idx="12">
                  <c:v>273.85199999999998</c:v>
                </c:pt>
                <c:pt idx="13">
                  <c:v>237.61999999999998</c:v>
                </c:pt>
                <c:pt idx="14">
                  <c:v>222.34</c:v>
                </c:pt>
                <c:pt idx="15">
                  <c:v>245.83199999999999</c:v>
                </c:pt>
                <c:pt idx="16">
                  <c:v>224.816</c:v>
                </c:pt>
                <c:pt idx="17">
                  <c:v>242.06400000000002</c:v>
                </c:pt>
                <c:pt idx="18">
                  <c:v>261.66800000000001</c:v>
                </c:pt>
                <c:pt idx="19">
                  <c:v>255.27999999999997</c:v>
                </c:pt>
                <c:pt idx="20">
                  <c:v>263.66399999999999</c:v>
                </c:pt>
                <c:pt idx="21">
                  <c:v>277.036</c:v>
                </c:pt>
                <c:pt idx="22">
                  <c:v>292.02800000000002</c:v>
                </c:pt>
                <c:pt idx="23">
                  <c:v>307.02</c:v>
                </c:pt>
                <c:pt idx="24">
                  <c:v>322.012</c:v>
                </c:pt>
                <c:pt idx="25">
                  <c:v>337.00400000000002</c:v>
                </c:pt>
                <c:pt idx="26">
                  <c:v>355.99599999999998</c:v>
                </c:pt>
                <c:pt idx="27">
                  <c:v>370.988</c:v>
                </c:pt>
                <c:pt idx="28">
                  <c:v>385.98</c:v>
                </c:pt>
                <c:pt idx="29">
                  <c:v>400.97199999999998</c:v>
                </c:pt>
                <c:pt idx="30">
                  <c:v>415.964</c:v>
                </c:pt>
                <c:pt idx="31">
                  <c:v>431.71199999999999</c:v>
                </c:pt>
                <c:pt idx="32">
                  <c:v>447.46000000000004</c:v>
                </c:pt>
                <c:pt idx="33">
                  <c:v>463.20799999999997</c:v>
                </c:pt>
                <c:pt idx="34">
                  <c:v>481.49599999999998</c:v>
                </c:pt>
                <c:pt idx="35">
                  <c:v>499.78399999999999</c:v>
                </c:pt>
                <c:pt idx="36">
                  <c:v>518.072</c:v>
                </c:pt>
                <c:pt idx="37">
                  <c:v>536.36</c:v>
                </c:pt>
                <c:pt idx="38">
                  <c:v>554.64799999999991</c:v>
                </c:pt>
                <c:pt idx="39">
                  <c:v>597.32399999999996</c:v>
                </c:pt>
                <c:pt idx="40">
                  <c:v>649.86</c:v>
                </c:pt>
                <c:pt idx="41">
                  <c:v>748.62</c:v>
                </c:pt>
                <c:pt idx="42">
                  <c:v>711.64800000000002</c:v>
                </c:pt>
                <c:pt idx="43">
                  <c:v>706.98800000000006</c:v>
                </c:pt>
                <c:pt idx="44">
                  <c:v>702.32799999999997</c:v>
                </c:pt>
                <c:pt idx="45">
                  <c:v>696.15599999999995</c:v>
                </c:pt>
                <c:pt idx="46">
                  <c:v>688.27199999999993</c:v>
                </c:pt>
                <c:pt idx="47">
                  <c:v>682.44</c:v>
                </c:pt>
                <c:pt idx="48">
                  <c:v>676.60799999999995</c:v>
                </c:pt>
                <c:pt idx="49">
                  <c:v>671.53200000000004</c:v>
                </c:pt>
                <c:pt idx="50">
                  <c:v>662.89200000000005</c:v>
                </c:pt>
                <c:pt idx="51">
                  <c:v>658.31200000000001</c:v>
                </c:pt>
                <c:pt idx="52">
                  <c:v>557.97199999999998</c:v>
                </c:pt>
                <c:pt idx="53">
                  <c:v>526.36400000000003</c:v>
                </c:pt>
                <c:pt idx="54">
                  <c:v>449.61200000000002</c:v>
                </c:pt>
                <c:pt idx="55">
                  <c:v>373.42</c:v>
                </c:pt>
                <c:pt idx="56">
                  <c:v>292.73199999999997</c:v>
                </c:pt>
                <c:pt idx="57">
                  <c:v>276.82799999999997</c:v>
                </c:pt>
                <c:pt idx="58">
                  <c:v>259.62799999999999</c:v>
                </c:pt>
                <c:pt idx="59">
                  <c:v>240.96800000000002</c:v>
                </c:pt>
                <c:pt idx="60">
                  <c:v>224.04600000000002</c:v>
                </c:pt>
                <c:pt idx="61">
                  <c:v>171.71600000000001</c:v>
                </c:pt>
                <c:pt idx="62">
                  <c:v>117.596</c:v>
                </c:pt>
                <c:pt idx="63">
                  <c:v>91.287999999999997</c:v>
                </c:pt>
                <c:pt idx="64">
                  <c:v>95.531199999999998</c:v>
                </c:pt>
                <c:pt idx="65">
                  <c:v>96.817999999999998</c:v>
                </c:pt>
                <c:pt idx="66">
                  <c:v>101.0612</c:v>
                </c:pt>
                <c:pt idx="67">
                  <c:v>102.348</c:v>
                </c:pt>
                <c:pt idx="68">
                  <c:v>104.0432</c:v>
                </c:pt>
                <c:pt idx="69">
                  <c:v>107.878</c:v>
                </c:pt>
                <c:pt idx="70">
                  <c:v>109.5732</c:v>
                </c:pt>
                <c:pt idx="71">
                  <c:v>110.86</c:v>
                </c:pt>
                <c:pt idx="72">
                  <c:v>115.10319999999999</c:v>
                </c:pt>
                <c:pt idx="73">
                  <c:v>116.38999999999999</c:v>
                </c:pt>
                <c:pt idx="74">
                  <c:v>120.63319999999999</c:v>
                </c:pt>
                <c:pt idx="75">
                  <c:v>121.91999999999999</c:v>
                </c:pt>
                <c:pt idx="76">
                  <c:v>108.08680000000001</c:v>
                </c:pt>
                <c:pt idx="77">
                  <c:v>113.1292</c:v>
                </c:pt>
                <c:pt idx="78">
                  <c:v>119.336</c:v>
                </c:pt>
                <c:pt idx="79">
                  <c:v>123.53480000000002</c:v>
                </c:pt>
                <c:pt idx="80">
                  <c:v>131.70920000000001</c:v>
                </c:pt>
                <c:pt idx="81">
                  <c:v>139.68799999999999</c:v>
                </c:pt>
                <c:pt idx="82">
                  <c:v>147.51480000000001</c:v>
                </c:pt>
                <c:pt idx="83">
                  <c:v>154.22119999999998</c:v>
                </c:pt>
                <c:pt idx="84">
                  <c:v>164.26800000000003</c:v>
                </c:pt>
                <c:pt idx="85">
                  <c:v>223.19200000000001</c:v>
                </c:pt>
                <c:pt idx="86">
                  <c:v>249.11199999999999</c:v>
                </c:pt>
                <c:pt idx="87">
                  <c:v>275.03200000000004</c:v>
                </c:pt>
                <c:pt idx="88">
                  <c:v>299.678</c:v>
                </c:pt>
                <c:pt idx="89">
                  <c:v>324.32400000000001</c:v>
                </c:pt>
                <c:pt idx="90">
                  <c:v>352.75</c:v>
                </c:pt>
                <c:pt idx="91">
                  <c:v>416.65600000000001</c:v>
                </c:pt>
                <c:pt idx="92">
                  <c:v>467.26400000000001</c:v>
                </c:pt>
                <c:pt idx="93">
                  <c:v>434.71199999999999</c:v>
                </c:pt>
                <c:pt idx="94">
                  <c:v>371.25200000000001</c:v>
                </c:pt>
                <c:pt idx="95">
                  <c:v>309.952</c:v>
                </c:pt>
                <c:pt idx="96">
                  <c:v>286.77600000000001</c:v>
                </c:pt>
                <c:pt idx="97">
                  <c:v>374.34</c:v>
                </c:pt>
                <c:pt idx="98">
                  <c:v>388.45600000000002</c:v>
                </c:pt>
                <c:pt idx="99">
                  <c:v>400.08800000000002</c:v>
                </c:pt>
                <c:pt idx="100">
                  <c:v>416.16800000000001</c:v>
                </c:pt>
                <c:pt idx="101">
                  <c:v>377.404</c:v>
                </c:pt>
                <c:pt idx="102">
                  <c:v>355.55599999999998</c:v>
                </c:pt>
                <c:pt idx="103">
                  <c:v>341.80799999999999</c:v>
                </c:pt>
                <c:pt idx="104">
                  <c:v>338.536</c:v>
                </c:pt>
                <c:pt idx="105">
                  <c:v>321.26400000000001</c:v>
                </c:pt>
                <c:pt idx="106">
                  <c:v>300.56799999999998</c:v>
                </c:pt>
                <c:pt idx="107">
                  <c:v>500.94000000000005</c:v>
                </c:pt>
                <c:pt idx="108">
                  <c:v>414.71199999999999</c:v>
                </c:pt>
                <c:pt idx="109">
                  <c:v>333.56</c:v>
                </c:pt>
                <c:pt idx="110">
                  <c:v>309.83600000000001</c:v>
                </c:pt>
                <c:pt idx="111">
                  <c:v>280.06400000000002</c:v>
                </c:pt>
                <c:pt idx="112">
                  <c:v>255.876</c:v>
                </c:pt>
                <c:pt idx="113">
                  <c:v>264.70400000000001</c:v>
                </c:pt>
                <c:pt idx="114">
                  <c:v>272.77599999999995</c:v>
                </c:pt>
                <c:pt idx="115">
                  <c:v>278.74799999999999</c:v>
                </c:pt>
                <c:pt idx="116">
                  <c:v>296.59999999999997</c:v>
                </c:pt>
                <c:pt idx="117">
                  <c:v>314.452</c:v>
                </c:pt>
                <c:pt idx="118">
                  <c:v>335.85199999999998</c:v>
                </c:pt>
                <c:pt idx="119">
                  <c:v>346.82400000000001</c:v>
                </c:pt>
                <c:pt idx="120">
                  <c:v>360.34399999999999</c:v>
                </c:pt>
                <c:pt idx="121">
                  <c:v>398.43200000000002</c:v>
                </c:pt>
                <c:pt idx="122">
                  <c:v>435.76400000000001</c:v>
                </c:pt>
                <c:pt idx="123">
                  <c:v>479.40199999999999</c:v>
                </c:pt>
                <c:pt idx="124">
                  <c:v>436.03600000000006</c:v>
                </c:pt>
                <c:pt idx="125">
                  <c:v>388.65200000000004</c:v>
                </c:pt>
                <c:pt idx="126">
                  <c:v>342.26800000000003</c:v>
                </c:pt>
                <c:pt idx="127">
                  <c:v>296.42400000000004</c:v>
                </c:pt>
                <c:pt idx="128">
                  <c:v>174.83199999999999</c:v>
                </c:pt>
                <c:pt idx="129">
                  <c:v>255.54</c:v>
                </c:pt>
                <c:pt idx="130">
                  <c:v>276.44400000000002</c:v>
                </c:pt>
                <c:pt idx="131">
                  <c:v>295.05</c:v>
                </c:pt>
                <c:pt idx="132">
                  <c:v>415.15199999999999</c:v>
                </c:pt>
                <c:pt idx="133">
                  <c:v>591.97199999999998</c:v>
                </c:pt>
                <c:pt idx="134">
                  <c:v>593.21199999999999</c:v>
                </c:pt>
                <c:pt idx="135">
                  <c:v>451.44000000000005</c:v>
                </c:pt>
                <c:pt idx="136">
                  <c:v>444.916</c:v>
                </c:pt>
                <c:pt idx="137">
                  <c:v>505.25599999999997</c:v>
                </c:pt>
                <c:pt idx="138">
                  <c:v>599.12</c:v>
                </c:pt>
                <c:pt idx="139">
                  <c:v>599.68399999999997</c:v>
                </c:pt>
                <c:pt idx="140">
                  <c:v>555.63200000000006</c:v>
                </c:pt>
                <c:pt idx="141">
                  <c:v>513.5</c:v>
                </c:pt>
                <c:pt idx="142">
                  <c:v>475.42799999999994</c:v>
                </c:pt>
                <c:pt idx="143">
                  <c:v>468.77600000000007</c:v>
                </c:pt>
                <c:pt idx="144">
                  <c:v>325.17600000000004</c:v>
                </c:pt>
                <c:pt idx="145">
                  <c:v>304</c:v>
                </c:pt>
                <c:pt idx="146">
                  <c:v>308.46000000000004</c:v>
                </c:pt>
                <c:pt idx="147">
                  <c:v>313.06600000000003</c:v>
                </c:pt>
                <c:pt idx="148">
                  <c:v>292.464</c:v>
                </c:pt>
                <c:pt idx="149">
                  <c:v>270.17200000000003</c:v>
                </c:pt>
                <c:pt idx="150">
                  <c:v>247.29199999999997</c:v>
                </c:pt>
                <c:pt idx="151">
                  <c:v>212.70600000000002</c:v>
                </c:pt>
                <c:pt idx="152">
                  <c:v>216.3212</c:v>
                </c:pt>
                <c:pt idx="153">
                  <c:v>214.32</c:v>
                </c:pt>
                <c:pt idx="154">
                  <c:v>367.72</c:v>
                </c:pt>
                <c:pt idx="155">
                  <c:v>425.24400000000003</c:v>
                </c:pt>
                <c:pt idx="156">
                  <c:v>481.25599999999997</c:v>
                </c:pt>
                <c:pt idx="157">
                  <c:v>444.18799999999999</c:v>
                </c:pt>
                <c:pt idx="158">
                  <c:v>401.37599999999998</c:v>
                </c:pt>
                <c:pt idx="159">
                  <c:v>396.94400000000002</c:v>
                </c:pt>
                <c:pt idx="160">
                  <c:v>381.84000000000003</c:v>
                </c:pt>
                <c:pt idx="161">
                  <c:v>369.00400000000002</c:v>
                </c:pt>
                <c:pt idx="162">
                  <c:v>355.13200000000001</c:v>
                </c:pt>
                <c:pt idx="163">
                  <c:v>377.548</c:v>
                </c:pt>
                <c:pt idx="164">
                  <c:v>366.548</c:v>
                </c:pt>
                <c:pt idx="165">
                  <c:v>352.24400000000003</c:v>
                </c:pt>
                <c:pt idx="166">
                  <c:v>345.476</c:v>
                </c:pt>
                <c:pt idx="167">
                  <c:v>349.12</c:v>
                </c:pt>
                <c:pt idx="168">
                  <c:v>355.7</c:v>
                </c:pt>
                <c:pt idx="169">
                  <c:v>359.34399999999999</c:v>
                </c:pt>
                <c:pt idx="170">
                  <c:v>365.92399999999998</c:v>
                </c:pt>
                <c:pt idx="171">
                  <c:v>369.36800000000005</c:v>
                </c:pt>
                <c:pt idx="172">
                  <c:v>374.99200000000002</c:v>
                </c:pt>
                <c:pt idx="173">
                  <c:v>375.08000000000004</c:v>
                </c:pt>
                <c:pt idx="174">
                  <c:v>392.02600000000001</c:v>
                </c:pt>
                <c:pt idx="175">
                  <c:v>429.25400000000002</c:v>
                </c:pt>
                <c:pt idx="176">
                  <c:v>469.86800000000005</c:v>
                </c:pt>
                <c:pt idx="177">
                  <c:v>500.774</c:v>
                </c:pt>
                <c:pt idx="178">
                  <c:v>548.59799999999996</c:v>
                </c:pt>
                <c:pt idx="179">
                  <c:v>607.99600000000009</c:v>
                </c:pt>
                <c:pt idx="180">
                  <c:v>664.37</c:v>
                </c:pt>
                <c:pt idx="181">
                  <c:v>525.06799999999998</c:v>
                </c:pt>
                <c:pt idx="182">
                  <c:v>591.33799999999997</c:v>
                </c:pt>
                <c:pt idx="183">
                  <c:v>569.74800000000005</c:v>
                </c:pt>
                <c:pt idx="184">
                  <c:v>563.21199999999999</c:v>
                </c:pt>
                <c:pt idx="185">
                  <c:v>558.15200000000004</c:v>
                </c:pt>
                <c:pt idx="186">
                  <c:v>552.33600000000001</c:v>
                </c:pt>
                <c:pt idx="187">
                  <c:v>547.12000000000012</c:v>
                </c:pt>
                <c:pt idx="188">
                  <c:v>550.29999999999995</c:v>
                </c:pt>
                <c:pt idx="189">
                  <c:v>457.25200000000001</c:v>
                </c:pt>
                <c:pt idx="190">
                  <c:v>415.38</c:v>
                </c:pt>
                <c:pt idx="191">
                  <c:v>354.61799999999999</c:v>
                </c:pt>
                <c:pt idx="192">
                  <c:v>362.16800000000001</c:v>
                </c:pt>
                <c:pt idx="193">
                  <c:v>462.928</c:v>
                </c:pt>
                <c:pt idx="194">
                  <c:v>527.32000000000005</c:v>
                </c:pt>
                <c:pt idx="195">
                  <c:v>681.67599999999993</c:v>
                </c:pt>
                <c:pt idx="196">
                  <c:v>905.84799999999996</c:v>
                </c:pt>
                <c:pt idx="197">
                  <c:v>1129.2640000000001</c:v>
                </c:pt>
                <c:pt idx="198">
                  <c:v>735.56400000000008</c:v>
                </c:pt>
                <c:pt idx="199">
                  <c:v>592.88000000000011</c:v>
                </c:pt>
                <c:pt idx="200">
                  <c:v>430.72800000000001</c:v>
                </c:pt>
                <c:pt idx="201">
                  <c:v>463.02199999999999</c:v>
                </c:pt>
                <c:pt idx="202">
                  <c:v>550.52</c:v>
                </c:pt>
                <c:pt idx="203">
                  <c:v>554.10480000000007</c:v>
                </c:pt>
                <c:pt idx="204">
                  <c:v>414.904</c:v>
                </c:pt>
                <c:pt idx="205">
                  <c:v>365.88319999999999</c:v>
                </c:pt>
                <c:pt idx="206">
                  <c:v>411.78200000000004</c:v>
                </c:pt>
                <c:pt idx="207">
                  <c:v>368.78399999999999</c:v>
                </c:pt>
                <c:pt idx="208">
                  <c:v>414.452</c:v>
                </c:pt>
                <c:pt idx="209">
                  <c:v>456.99599999999998</c:v>
                </c:pt>
                <c:pt idx="210">
                  <c:v>500.08799999999997</c:v>
                </c:pt>
                <c:pt idx="211">
                  <c:v>543.18000000000006</c:v>
                </c:pt>
                <c:pt idx="212">
                  <c:v>582.39200000000005</c:v>
                </c:pt>
                <c:pt idx="213">
                  <c:v>579.89200000000005</c:v>
                </c:pt>
                <c:pt idx="214">
                  <c:v>612.15200000000004</c:v>
                </c:pt>
                <c:pt idx="215">
                  <c:v>704.20800000000008</c:v>
                </c:pt>
                <c:pt idx="216">
                  <c:v>800.49600000000009</c:v>
                </c:pt>
                <c:pt idx="217">
                  <c:v>883.72519999999997</c:v>
                </c:pt>
                <c:pt idx="218">
                  <c:v>962.05880000000002</c:v>
                </c:pt>
                <c:pt idx="219">
                  <c:v>1037.8524000000002</c:v>
                </c:pt>
                <c:pt idx="220">
                  <c:v>783.59800000000007</c:v>
                </c:pt>
                <c:pt idx="221">
                  <c:v>559.51199999999994</c:v>
                </c:pt>
                <c:pt idx="222">
                  <c:v>617.31600000000003</c:v>
                </c:pt>
                <c:pt idx="223">
                  <c:v>575.33000000000004</c:v>
                </c:pt>
                <c:pt idx="224">
                  <c:v>446</c:v>
                </c:pt>
                <c:pt idx="225">
                  <c:v>369.108</c:v>
                </c:pt>
                <c:pt idx="226">
                  <c:v>364.55</c:v>
                </c:pt>
                <c:pt idx="227">
                  <c:v>421.32800000000003</c:v>
                </c:pt>
                <c:pt idx="228">
                  <c:v>595.53200000000015</c:v>
                </c:pt>
                <c:pt idx="229">
                  <c:v>519.79999999999995</c:v>
                </c:pt>
                <c:pt idx="230">
                  <c:v>440.89200000000005</c:v>
                </c:pt>
                <c:pt idx="231">
                  <c:v>468.06800000000004</c:v>
                </c:pt>
                <c:pt idx="232">
                  <c:v>475.87200000000001</c:v>
                </c:pt>
                <c:pt idx="233">
                  <c:v>484.21600000000001</c:v>
                </c:pt>
                <c:pt idx="234">
                  <c:v>492.56000000000006</c:v>
                </c:pt>
                <c:pt idx="235">
                  <c:v>504.38</c:v>
                </c:pt>
                <c:pt idx="236">
                  <c:v>497.60400000000004</c:v>
                </c:pt>
                <c:pt idx="237">
                  <c:v>490.28800000000001</c:v>
                </c:pt>
                <c:pt idx="238">
                  <c:v>483.51200000000006</c:v>
                </c:pt>
                <c:pt idx="239">
                  <c:v>476.73599999999999</c:v>
                </c:pt>
                <c:pt idx="240">
                  <c:v>469.41999999999996</c:v>
                </c:pt>
                <c:pt idx="241">
                  <c:v>476.95600000000002</c:v>
                </c:pt>
                <c:pt idx="242">
                  <c:v>496.78600000000006</c:v>
                </c:pt>
                <c:pt idx="243">
                  <c:v>571.86400000000003</c:v>
                </c:pt>
                <c:pt idx="244">
                  <c:v>589.90000000000009</c:v>
                </c:pt>
                <c:pt idx="245">
                  <c:v>570.37800000000004</c:v>
                </c:pt>
                <c:pt idx="246">
                  <c:v>521</c:v>
                </c:pt>
                <c:pt idx="247">
                  <c:v>496.428</c:v>
                </c:pt>
                <c:pt idx="248">
                  <c:v>382.99599999999998</c:v>
                </c:pt>
                <c:pt idx="249">
                  <c:v>389.38</c:v>
                </c:pt>
                <c:pt idx="250">
                  <c:v>481.67600000000004</c:v>
                </c:pt>
                <c:pt idx="251">
                  <c:v>547.28800000000001</c:v>
                </c:pt>
                <c:pt idx="252">
                  <c:v>465.58199999999999</c:v>
                </c:pt>
                <c:pt idx="253">
                  <c:v>485.38800000000003</c:v>
                </c:pt>
                <c:pt idx="254">
                  <c:v>511.68</c:v>
                </c:pt>
                <c:pt idx="255">
                  <c:v>534.23199999999997</c:v>
                </c:pt>
                <c:pt idx="256">
                  <c:v>469.91200000000003</c:v>
                </c:pt>
                <c:pt idx="257">
                  <c:v>409.82400000000001</c:v>
                </c:pt>
                <c:pt idx="258">
                  <c:v>361.30899999999997</c:v>
                </c:pt>
                <c:pt idx="259">
                  <c:v>285.4452</c:v>
                </c:pt>
                <c:pt idx="260">
                  <c:v>289.67560000000003</c:v>
                </c:pt>
                <c:pt idx="261">
                  <c:v>229.74959999999999</c:v>
                </c:pt>
                <c:pt idx="262">
                  <c:v>294.62</c:v>
                </c:pt>
                <c:pt idx="263">
                  <c:v>255.34520000000003</c:v>
                </c:pt>
                <c:pt idx="264">
                  <c:v>220.53880000000001</c:v>
                </c:pt>
                <c:pt idx="265">
                  <c:v>186.04399999999998</c:v>
                </c:pt>
                <c:pt idx="266">
                  <c:v>156.524</c:v>
                </c:pt>
                <c:pt idx="267">
                  <c:v>256.952</c:v>
                </c:pt>
                <c:pt idx="268">
                  <c:v>307.64800000000002</c:v>
                </c:pt>
                <c:pt idx="269">
                  <c:v>329.45320000000004</c:v>
                </c:pt>
                <c:pt idx="270">
                  <c:v>354.154</c:v>
                </c:pt>
                <c:pt idx="271">
                  <c:v>377.96720000000005</c:v>
                </c:pt>
                <c:pt idx="272">
                  <c:v>395.56799999999998</c:v>
                </c:pt>
                <c:pt idx="273">
                  <c:v>422.28399999999999</c:v>
                </c:pt>
                <c:pt idx="274">
                  <c:v>382.74599999999998</c:v>
                </c:pt>
                <c:pt idx="275">
                  <c:v>294.608</c:v>
                </c:pt>
                <c:pt idx="276">
                  <c:v>292.13199999999995</c:v>
                </c:pt>
                <c:pt idx="277">
                  <c:v>269.43600000000004</c:v>
                </c:pt>
                <c:pt idx="278">
                  <c:v>250.12</c:v>
                </c:pt>
                <c:pt idx="279">
                  <c:v>217.04400000000001</c:v>
                </c:pt>
                <c:pt idx="280">
                  <c:v>220.036</c:v>
                </c:pt>
                <c:pt idx="281">
                  <c:v>223.572</c:v>
                </c:pt>
                <c:pt idx="282">
                  <c:v>238.916</c:v>
                </c:pt>
                <c:pt idx="283">
                  <c:v>255.64400000000001</c:v>
                </c:pt>
                <c:pt idx="284">
                  <c:v>265.53999999999996</c:v>
                </c:pt>
                <c:pt idx="285">
                  <c:v>277.98400000000004</c:v>
                </c:pt>
                <c:pt idx="286">
                  <c:v>245.66800000000001</c:v>
                </c:pt>
                <c:pt idx="287">
                  <c:v>212.00200000000001</c:v>
                </c:pt>
                <c:pt idx="288">
                  <c:v>181.84800000000001</c:v>
                </c:pt>
                <c:pt idx="289">
                  <c:v>191.58800000000002</c:v>
                </c:pt>
                <c:pt idx="290">
                  <c:v>239.70399999999998</c:v>
                </c:pt>
                <c:pt idx="291">
                  <c:v>206.73599999999999</c:v>
                </c:pt>
                <c:pt idx="292">
                  <c:v>206.85920000000002</c:v>
                </c:pt>
                <c:pt idx="293">
                  <c:v>208.96599999999998</c:v>
                </c:pt>
                <c:pt idx="294">
                  <c:v>210.18519999999998</c:v>
                </c:pt>
                <c:pt idx="295">
                  <c:v>207.38400000000001</c:v>
                </c:pt>
                <c:pt idx="296">
                  <c:v>140.99400000000003</c:v>
                </c:pt>
                <c:pt idx="297">
                  <c:v>131.15600000000001</c:v>
                </c:pt>
                <c:pt idx="298">
                  <c:v>108.908</c:v>
                </c:pt>
                <c:pt idx="299">
                  <c:v>169.744</c:v>
                </c:pt>
                <c:pt idx="300">
                  <c:v>166.9804</c:v>
                </c:pt>
                <c:pt idx="301">
                  <c:v>133.92759999999998</c:v>
                </c:pt>
                <c:pt idx="302">
                  <c:v>143.97800000000001</c:v>
                </c:pt>
                <c:pt idx="303">
                  <c:v>144.46460000000002</c:v>
                </c:pt>
                <c:pt idx="304">
                  <c:v>142.13319999999999</c:v>
                </c:pt>
                <c:pt idx="305">
                  <c:v>139.33600000000001</c:v>
                </c:pt>
                <c:pt idx="306">
                  <c:v>150.83600000000001</c:v>
                </c:pt>
                <c:pt idx="307">
                  <c:v>147.37200000000001</c:v>
                </c:pt>
                <c:pt idx="308">
                  <c:v>133.989</c:v>
                </c:pt>
                <c:pt idx="309">
                  <c:v>141.76900000000001</c:v>
                </c:pt>
                <c:pt idx="310">
                  <c:v>145.285</c:v>
                </c:pt>
                <c:pt idx="311">
                  <c:v>148.529</c:v>
                </c:pt>
                <c:pt idx="312">
                  <c:v>161.49299999999999</c:v>
                </c:pt>
                <c:pt idx="313">
                  <c:v>158.197</c:v>
                </c:pt>
                <c:pt idx="314">
                  <c:v>154.90100000000001</c:v>
                </c:pt>
                <c:pt idx="315">
                  <c:v>151.065</c:v>
                </c:pt>
                <c:pt idx="316">
                  <c:v>146.76900000000001</c:v>
                </c:pt>
                <c:pt idx="317">
                  <c:v>141.93300000000002</c:v>
                </c:pt>
                <c:pt idx="318">
                  <c:v>138.09700000000001</c:v>
                </c:pt>
                <c:pt idx="319">
                  <c:v>134.261</c:v>
                </c:pt>
                <c:pt idx="320">
                  <c:v>130.42500000000001</c:v>
                </c:pt>
                <c:pt idx="321">
                  <c:v>127.78900000000002</c:v>
                </c:pt>
                <c:pt idx="322">
                  <c:v>124.82900000000001</c:v>
                </c:pt>
                <c:pt idx="323">
                  <c:v>121.91300000000001</c:v>
                </c:pt>
                <c:pt idx="324">
                  <c:v>119.75300000000001</c:v>
                </c:pt>
              </c:numCache>
            </c:numRef>
          </c:yVal>
        </c:ser>
        <c:axId val="89265280"/>
        <c:axId val="89267200"/>
      </c:scatterChart>
      <c:valAx>
        <c:axId val="89265280"/>
        <c:scaling>
          <c:orientation val="minMax"/>
          <c:max val="-99.06"/>
          <c:min val="-358.86"/>
        </c:scaling>
        <c:axPos val="b"/>
        <c:majorGridlines/>
        <c:title>
          <c:tx>
            <c:rich>
              <a:bodyPr/>
              <a:lstStyle/>
              <a:p>
                <a:pPr>
                  <a:defRPr sz="115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776013535498145"/>
              <c:y val="0.917159763313609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67200"/>
        <c:crossesAt val="100"/>
        <c:crossBetween val="midCat"/>
        <c:majorUnit val="57.24"/>
        <c:minorUnit val="28.62"/>
      </c:valAx>
      <c:valAx>
        <c:axId val="89267200"/>
        <c:scaling>
          <c:orientation val="minMax"/>
          <c:max val="1200"/>
          <c:min val="100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/>
                  <a:t>Babylonian Commodity Price Index</a:t>
                </a:r>
              </a:p>
            </c:rich>
          </c:tx>
          <c:layout>
            <c:manualLayout>
              <c:xMode val="edge"/>
              <c:yMode val="edge"/>
              <c:x val="1.6528925619834732E-2"/>
              <c:y val="7.057199211045366E-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65280"/>
        <c:crossesAt val="-358.86"/>
        <c:crossBetween val="midCat"/>
        <c:majorUnit val="100"/>
        <c:minorUnit val="20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11" r="0.75000000000000311" t="1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314325</xdr:colOff>
      <xdr:row>22</xdr:row>
      <xdr:rowOff>95250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9</xdr:col>
      <xdr:colOff>742950</xdr:colOff>
      <xdr:row>43</xdr:row>
      <xdr:rowOff>142875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0.00013</cdr:x>
      <cdr:y>0.09143</cdr:y>
    </cdr:from>
    <cdr:to>
      <cdr:x>0.03727</cdr:x>
      <cdr:y>0.88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1193182" y="1498796"/>
          <a:ext cx="2628900" cy="240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 baseline="0">
              <a:latin typeface="+mn-lt"/>
              <a:ea typeface="+mn-ea"/>
              <a:cs typeface="+mn-cs"/>
            </a:rPr>
            <a:t>Prices (Detrended &amp; Demeaned)</a:t>
          </a:r>
          <a:endParaRPr lang="en-US" sz="1100"/>
        </a:p>
      </cdr:txBody>
    </cdr:sp>
  </cdr:relSizeAnchor>
  <cdr:relSizeAnchor xmlns:cdr="http://schemas.openxmlformats.org/drawingml/2006/chartDrawing">
    <cdr:from>
      <cdr:x>0.19383</cdr:x>
      <cdr:y>0</cdr:y>
    </cdr:from>
    <cdr:to>
      <cdr:x>0.83847</cdr:x>
      <cdr:y>0.17714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57299" y="0"/>
          <a:ext cx="4181475" cy="59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 b="1"/>
            <a:t>Commodity Prices in Ancient Babylonia</a:t>
          </a:r>
        </a:p>
        <a:p xmlns:a="http://schemas.openxmlformats.org/drawingml/2006/main">
          <a:pPr algn="ctr"/>
          <a:r>
            <a:rPr lang="en-US" sz="1400" b="1"/>
            <a:t>Gridlines at 19.1-Year Intervals</a:t>
          </a:r>
          <a:r>
            <a:rPr lang="en-US" sz="1100"/>
            <a:t> </a:t>
          </a:r>
        </a:p>
      </cdr:txBody>
    </cdr:sp>
  </cdr:relSizeAnchor>
  <cdr:relSizeAnchor xmlns:cdr="http://schemas.openxmlformats.org/drawingml/2006/chartDrawing">
    <cdr:from>
      <cdr:x>0.50514</cdr:x>
      <cdr:y>0.90286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276600" y="3009900"/>
          <a:ext cx="3209924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Data</a:t>
          </a:r>
          <a:r>
            <a:rPr lang="en-US" sz="1100" baseline="0"/>
            <a:t> Source:  International Institute of Social History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47</xdr:row>
      <xdr:rowOff>65756</xdr:rowOff>
    </xdr:to>
    <xdr:pic>
      <xdr:nvPicPr>
        <xdr:cNvPr id="2" name="Picture 1" descr="19-1 - Babylonia_Pgram_19-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5429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6400000</xdr:colOff>
      <xdr:row>98</xdr:row>
      <xdr:rowOff>65756</xdr:rowOff>
    </xdr:to>
    <xdr:pic>
      <xdr:nvPicPr>
        <xdr:cNvPr id="3" name="Picture 2" descr="19-2 - Babylonia_Pgram_57-yr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4800" y="90201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4"/>
  <sheetViews>
    <sheetView workbookViewId="0">
      <pane ySplit="1" topLeftCell="A2" activePane="bottomLeft" state="frozen"/>
      <selection pane="bottomLeft" activeCell="A2" sqref="A2"/>
    </sheetView>
  </sheetViews>
  <sheetFormatPr defaultColWidth="11.5703125" defaultRowHeight="12.75"/>
  <cols>
    <col min="1" max="1" width="8.140625" customWidth="1"/>
    <col min="2" max="2" width="6.5703125" customWidth="1"/>
    <col min="3" max="3" width="6.140625" customWidth="1"/>
    <col min="4" max="4" width="7.85546875" customWidth="1"/>
    <col min="5" max="5" width="8" customWidth="1"/>
    <col min="6" max="6" width="5.85546875" customWidth="1"/>
    <col min="7" max="7" width="12.7109375" style="1" customWidth="1"/>
    <col min="8" max="8" width="6.7109375" customWidth="1"/>
    <col min="9" max="9" width="8" customWidth="1"/>
    <col min="10" max="10" width="13.42578125" style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60</v>
      </c>
      <c r="G1" s="1" t="s">
        <v>5</v>
      </c>
      <c r="H1" t="s">
        <v>0</v>
      </c>
      <c r="I1" t="s">
        <v>6</v>
      </c>
      <c r="J1" s="1" t="s">
        <v>7</v>
      </c>
    </row>
    <row r="2" spans="1:10">
      <c r="A2">
        <v>-397</v>
      </c>
      <c r="H2">
        <f t="shared" ref="H2:H38" si="0">A2</f>
        <v>-397</v>
      </c>
      <c r="I2" t="s">
        <v>10</v>
      </c>
    </row>
    <row r="3" spans="1:10">
      <c r="A3">
        <f t="shared" ref="A3:A39" si="1">A2+1</f>
        <v>-396</v>
      </c>
      <c r="H3">
        <f t="shared" si="0"/>
        <v>-396</v>
      </c>
    </row>
    <row r="4" spans="1:10">
      <c r="A4">
        <f t="shared" si="1"/>
        <v>-395</v>
      </c>
      <c r="H4">
        <f t="shared" si="0"/>
        <v>-395</v>
      </c>
    </row>
    <row r="5" spans="1:10">
      <c r="A5">
        <f t="shared" si="1"/>
        <v>-394</v>
      </c>
      <c r="H5">
        <f t="shared" si="0"/>
        <v>-394</v>
      </c>
    </row>
    <row r="6" spans="1:10">
      <c r="A6">
        <f t="shared" si="1"/>
        <v>-393</v>
      </c>
      <c r="H6">
        <f t="shared" si="0"/>
        <v>-393</v>
      </c>
    </row>
    <row r="7" spans="1:10">
      <c r="A7">
        <f t="shared" si="1"/>
        <v>-392</v>
      </c>
      <c r="H7">
        <f t="shared" si="0"/>
        <v>-392</v>
      </c>
    </row>
    <row r="8" spans="1:10">
      <c r="A8">
        <f t="shared" si="1"/>
        <v>-391</v>
      </c>
      <c r="H8">
        <f t="shared" si="0"/>
        <v>-391</v>
      </c>
    </row>
    <row r="9" spans="1:10">
      <c r="A9">
        <f t="shared" si="1"/>
        <v>-390</v>
      </c>
      <c r="H9">
        <f t="shared" si="0"/>
        <v>-390</v>
      </c>
    </row>
    <row r="10" spans="1:10">
      <c r="A10">
        <f t="shared" si="1"/>
        <v>-389</v>
      </c>
      <c r="H10">
        <f t="shared" si="0"/>
        <v>-389</v>
      </c>
    </row>
    <row r="11" spans="1:10">
      <c r="A11">
        <f t="shared" si="1"/>
        <v>-388</v>
      </c>
      <c r="H11">
        <f t="shared" si="0"/>
        <v>-388</v>
      </c>
    </row>
    <row r="12" spans="1:10">
      <c r="A12">
        <f t="shared" si="1"/>
        <v>-387</v>
      </c>
      <c r="H12">
        <f t="shared" si="0"/>
        <v>-387</v>
      </c>
    </row>
    <row r="13" spans="1:10">
      <c r="A13">
        <f t="shared" si="1"/>
        <v>-386</v>
      </c>
      <c r="B13" t="s">
        <v>46</v>
      </c>
      <c r="H13">
        <f t="shared" si="0"/>
        <v>-386</v>
      </c>
    </row>
    <row r="14" spans="1:10">
      <c r="A14">
        <f t="shared" si="1"/>
        <v>-385</v>
      </c>
      <c r="B14" t="s">
        <v>47</v>
      </c>
      <c r="H14">
        <f t="shared" si="0"/>
        <v>-385</v>
      </c>
    </row>
    <row r="15" spans="1:10">
      <c r="A15">
        <f t="shared" si="1"/>
        <v>-384</v>
      </c>
      <c r="B15" s="40">
        <v>27</v>
      </c>
      <c r="C15" s="40">
        <v>57</v>
      </c>
      <c r="D15">
        <v>37</v>
      </c>
      <c r="E15">
        <v>6</v>
      </c>
      <c r="F15">
        <v>2</v>
      </c>
      <c r="G15" s="1">
        <f t="shared" ref="G15:G78" si="2">(0.756*B15)+(0.54*C15)+(0.2*D15)+(3.476*E15+(25.48*F15))</f>
        <v>130.40800000000002</v>
      </c>
      <c r="H15">
        <f t="shared" si="0"/>
        <v>-384</v>
      </c>
    </row>
    <row r="16" spans="1:10">
      <c r="A16">
        <f t="shared" si="1"/>
        <v>-383</v>
      </c>
      <c r="B16" s="40">
        <v>30</v>
      </c>
      <c r="C16">
        <v>70</v>
      </c>
      <c r="D16">
        <v>40</v>
      </c>
      <c r="E16">
        <v>6.6</v>
      </c>
      <c r="F16">
        <v>2</v>
      </c>
      <c r="G16" s="1">
        <f t="shared" si="2"/>
        <v>142.38159999999999</v>
      </c>
      <c r="H16">
        <f t="shared" si="0"/>
        <v>-383</v>
      </c>
    </row>
    <row r="17" spans="1:10">
      <c r="A17">
        <f t="shared" si="1"/>
        <v>-382</v>
      </c>
      <c r="B17" s="40">
        <v>32</v>
      </c>
      <c r="C17" s="40">
        <v>92</v>
      </c>
      <c r="D17" s="40">
        <v>42</v>
      </c>
      <c r="E17" s="40">
        <v>7.5</v>
      </c>
      <c r="F17">
        <v>2</v>
      </c>
      <c r="G17" s="1">
        <f t="shared" si="2"/>
        <v>159.30200000000002</v>
      </c>
      <c r="H17">
        <f t="shared" si="0"/>
        <v>-382</v>
      </c>
    </row>
    <row r="18" spans="1:10">
      <c r="A18">
        <f t="shared" si="1"/>
        <v>-381</v>
      </c>
      <c r="B18" s="40">
        <v>41</v>
      </c>
      <c r="C18" s="40">
        <v>105</v>
      </c>
      <c r="D18" s="40">
        <v>66</v>
      </c>
      <c r="E18" s="40">
        <v>15</v>
      </c>
      <c r="F18" s="40">
        <v>2</v>
      </c>
      <c r="G18" s="1">
        <f t="shared" si="2"/>
        <v>203.99599999999998</v>
      </c>
      <c r="H18">
        <f t="shared" si="0"/>
        <v>-381</v>
      </c>
    </row>
    <row r="19" spans="1:10" ht="15.75">
      <c r="A19" s="44">
        <f t="shared" si="1"/>
        <v>-380</v>
      </c>
      <c r="B19" s="40">
        <v>96</v>
      </c>
      <c r="C19" s="40">
        <v>114</v>
      </c>
      <c r="D19" s="40">
        <v>240</v>
      </c>
      <c r="E19">
        <v>15</v>
      </c>
      <c r="F19" s="40">
        <v>2</v>
      </c>
      <c r="G19" s="43">
        <f t="shared" si="2"/>
        <v>285.23599999999999</v>
      </c>
      <c r="H19">
        <f t="shared" si="0"/>
        <v>-380</v>
      </c>
    </row>
    <row r="20" spans="1:10">
      <c r="A20" s="41">
        <f t="shared" si="1"/>
        <v>-379</v>
      </c>
      <c r="B20" s="40">
        <v>72</v>
      </c>
      <c r="C20" s="41">
        <v>102</v>
      </c>
      <c r="D20" s="41">
        <v>248</v>
      </c>
      <c r="E20" s="41">
        <v>15</v>
      </c>
      <c r="F20" s="41">
        <v>2</v>
      </c>
      <c r="G20" s="42">
        <f t="shared" si="2"/>
        <v>262.21199999999999</v>
      </c>
      <c r="H20">
        <f t="shared" si="0"/>
        <v>-379</v>
      </c>
    </row>
    <row r="21" spans="1:10">
      <c r="A21">
        <f t="shared" si="1"/>
        <v>-378</v>
      </c>
      <c r="B21" s="40">
        <v>78</v>
      </c>
      <c r="C21" s="40">
        <v>90</v>
      </c>
      <c r="D21">
        <v>256</v>
      </c>
      <c r="E21" s="40">
        <v>15</v>
      </c>
      <c r="F21" s="40">
        <v>2</v>
      </c>
      <c r="G21" s="1">
        <f t="shared" si="2"/>
        <v>261.86800000000005</v>
      </c>
      <c r="H21">
        <f t="shared" si="0"/>
        <v>-378</v>
      </c>
    </row>
    <row r="22" spans="1:10">
      <c r="A22">
        <f t="shared" si="1"/>
        <v>-377</v>
      </c>
      <c r="B22">
        <v>76</v>
      </c>
      <c r="C22">
        <v>87</v>
      </c>
      <c r="D22">
        <v>264</v>
      </c>
      <c r="E22">
        <v>15</v>
      </c>
      <c r="F22">
        <v>2</v>
      </c>
      <c r="G22" s="1">
        <f t="shared" si="2"/>
        <v>260.33600000000001</v>
      </c>
      <c r="H22">
        <f t="shared" si="0"/>
        <v>-377</v>
      </c>
      <c r="I22" t="s">
        <v>8</v>
      </c>
      <c r="J22" s="1">
        <f t="shared" ref="J22:J85" si="3">AVERAGE(G15:G29)</f>
        <v>231.39677333333336</v>
      </c>
    </row>
    <row r="23" spans="1:10">
      <c r="A23">
        <f t="shared" si="1"/>
        <v>-376</v>
      </c>
      <c r="B23">
        <v>74</v>
      </c>
      <c r="C23">
        <v>83</v>
      </c>
      <c r="D23">
        <v>272</v>
      </c>
      <c r="E23">
        <v>15</v>
      </c>
      <c r="F23">
        <v>2</v>
      </c>
      <c r="G23" s="1">
        <f t="shared" si="2"/>
        <v>258.26400000000001</v>
      </c>
      <c r="H23">
        <f t="shared" si="0"/>
        <v>-376</v>
      </c>
      <c r="J23" s="1">
        <f t="shared" si="3"/>
        <v>239.09170666666665</v>
      </c>
    </row>
    <row r="24" spans="1:10">
      <c r="A24">
        <f t="shared" si="1"/>
        <v>-375</v>
      </c>
      <c r="B24" s="40">
        <v>72</v>
      </c>
      <c r="C24">
        <v>79</v>
      </c>
      <c r="D24">
        <v>280</v>
      </c>
      <c r="E24" s="40">
        <v>15</v>
      </c>
      <c r="F24" s="40">
        <v>2</v>
      </c>
      <c r="G24" s="1">
        <f t="shared" si="2"/>
        <v>256.19200000000001</v>
      </c>
      <c r="H24">
        <f t="shared" si="0"/>
        <v>-375</v>
      </c>
      <c r="J24" s="1">
        <f t="shared" si="3"/>
        <v>244.58733333333333</v>
      </c>
    </row>
    <row r="25" spans="1:10">
      <c r="A25">
        <f t="shared" si="1"/>
        <v>-374</v>
      </c>
      <c r="B25">
        <v>61</v>
      </c>
      <c r="C25" s="40">
        <v>75</v>
      </c>
      <c r="D25">
        <v>288</v>
      </c>
      <c r="E25">
        <v>16</v>
      </c>
      <c r="F25">
        <v>2.33</v>
      </c>
      <c r="G25" s="1">
        <f t="shared" si="2"/>
        <v>259.2004</v>
      </c>
      <c r="H25">
        <f t="shared" si="0"/>
        <v>-374</v>
      </c>
      <c r="J25" s="1">
        <f t="shared" si="3"/>
        <v>250.10479999999998</v>
      </c>
    </row>
    <row r="26" spans="1:10">
      <c r="A26">
        <f t="shared" si="1"/>
        <v>-373</v>
      </c>
      <c r="B26">
        <v>50</v>
      </c>
      <c r="C26" s="40">
        <v>63</v>
      </c>
      <c r="D26">
        <v>294</v>
      </c>
      <c r="E26">
        <v>17</v>
      </c>
      <c r="F26">
        <v>2.67</v>
      </c>
      <c r="G26" s="1">
        <f t="shared" si="2"/>
        <v>257.74360000000001</v>
      </c>
      <c r="H26">
        <f t="shared" si="0"/>
        <v>-373</v>
      </c>
      <c r="J26" s="1">
        <f t="shared" si="3"/>
        <v>253.94959999999998</v>
      </c>
    </row>
    <row r="27" spans="1:10">
      <c r="A27" s="41">
        <f t="shared" si="1"/>
        <v>-372</v>
      </c>
      <c r="B27" s="40">
        <v>39</v>
      </c>
      <c r="C27" s="40">
        <v>84</v>
      </c>
      <c r="D27" s="40">
        <v>300</v>
      </c>
      <c r="E27" s="40">
        <v>18</v>
      </c>
      <c r="F27" s="40">
        <v>3</v>
      </c>
      <c r="G27" s="42">
        <f t="shared" si="2"/>
        <v>273.85199999999998</v>
      </c>
      <c r="H27">
        <f t="shared" si="0"/>
        <v>-372</v>
      </c>
      <c r="J27" s="1">
        <f t="shared" si="3"/>
        <v>251.95253333333329</v>
      </c>
    </row>
    <row r="28" spans="1:10">
      <c r="A28">
        <f t="shared" si="1"/>
        <v>-371</v>
      </c>
      <c r="B28" s="40">
        <v>24</v>
      </c>
      <c r="C28">
        <v>73</v>
      </c>
      <c r="D28">
        <v>240</v>
      </c>
      <c r="E28">
        <v>16</v>
      </c>
      <c r="F28">
        <v>3</v>
      </c>
      <c r="G28" s="1">
        <f t="shared" si="2"/>
        <v>237.61999999999998</v>
      </c>
      <c r="H28">
        <f t="shared" si="0"/>
        <v>-371</v>
      </c>
      <c r="J28" s="1">
        <f t="shared" si="3"/>
        <v>252.04933333333332</v>
      </c>
    </row>
    <row r="29" spans="1:10">
      <c r="A29">
        <f t="shared" si="1"/>
        <v>-370</v>
      </c>
      <c r="B29" s="40">
        <v>36</v>
      </c>
      <c r="C29" s="40">
        <v>63</v>
      </c>
      <c r="D29" s="40">
        <v>180</v>
      </c>
      <c r="E29">
        <v>14</v>
      </c>
      <c r="F29">
        <v>3</v>
      </c>
      <c r="G29" s="46">
        <f t="shared" si="2"/>
        <v>222.34</v>
      </c>
      <c r="H29">
        <f t="shared" si="0"/>
        <v>-370</v>
      </c>
      <c r="J29" s="1">
        <f t="shared" si="3"/>
        <v>253.0605333333333</v>
      </c>
    </row>
    <row r="30" spans="1:10">
      <c r="A30">
        <f t="shared" si="1"/>
        <v>-369</v>
      </c>
      <c r="B30" s="40">
        <v>80</v>
      </c>
      <c r="C30">
        <v>70</v>
      </c>
      <c r="D30">
        <v>147</v>
      </c>
      <c r="E30">
        <v>12</v>
      </c>
      <c r="F30">
        <v>3</v>
      </c>
      <c r="G30" s="1">
        <f t="shared" si="2"/>
        <v>245.83199999999999</v>
      </c>
      <c r="H30">
        <f t="shared" si="0"/>
        <v>-369</v>
      </c>
      <c r="J30" s="1">
        <f t="shared" si="3"/>
        <v>255.17333333333329</v>
      </c>
    </row>
    <row r="31" spans="1:10">
      <c r="A31">
        <f t="shared" si="1"/>
        <v>-368</v>
      </c>
      <c r="B31" s="40">
        <v>66</v>
      </c>
      <c r="C31" s="40">
        <v>78</v>
      </c>
      <c r="D31" s="40">
        <v>108</v>
      </c>
      <c r="E31" s="40">
        <v>10</v>
      </c>
      <c r="F31">
        <v>3</v>
      </c>
      <c r="G31" s="1">
        <f t="shared" si="2"/>
        <v>224.816</v>
      </c>
      <c r="H31">
        <f t="shared" si="0"/>
        <v>-368</v>
      </c>
      <c r="J31" s="1">
        <f t="shared" si="3"/>
        <v>258.42373333333336</v>
      </c>
    </row>
    <row r="32" spans="1:10">
      <c r="A32">
        <f t="shared" si="1"/>
        <v>-367</v>
      </c>
      <c r="B32">
        <v>52</v>
      </c>
      <c r="C32">
        <v>66.5</v>
      </c>
      <c r="D32">
        <v>200</v>
      </c>
      <c r="E32">
        <v>14.5</v>
      </c>
      <c r="F32">
        <v>3</v>
      </c>
      <c r="G32" s="1">
        <f t="shared" si="2"/>
        <v>242.06400000000002</v>
      </c>
      <c r="H32">
        <f t="shared" si="0"/>
        <v>-367</v>
      </c>
      <c r="J32" s="1">
        <f t="shared" si="3"/>
        <v>262.81173333333334</v>
      </c>
    </row>
    <row r="33" spans="1:10">
      <c r="A33">
        <f t="shared" si="1"/>
        <v>-366</v>
      </c>
      <c r="B33" s="40">
        <v>39</v>
      </c>
      <c r="C33" s="40">
        <v>55</v>
      </c>
      <c r="D33" s="40">
        <v>300</v>
      </c>
      <c r="E33" s="40">
        <v>19</v>
      </c>
      <c r="F33">
        <v>3</v>
      </c>
      <c r="G33" s="1">
        <f t="shared" si="2"/>
        <v>261.66800000000001</v>
      </c>
      <c r="H33">
        <f t="shared" si="0"/>
        <v>-366</v>
      </c>
      <c r="J33" s="1">
        <f t="shared" si="3"/>
        <v>267.99864000000002</v>
      </c>
    </row>
    <row r="34" spans="1:10">
      <c r="A34">
        <f t="shared" si="1"/>
        <v>-365</v>
      </c>
      <c r="B34">
        <v>39</v>
      </c>
      <c r="C34">
        <v>56</v>
      </c>
      <c r="D34" s="40">
        <v>270</v>
      </c>
      <c r="E34" s="40">
        <v>18</v>
      </c>
      <c r="F34">
        <v>3.1</v>
      </c>
      <c r="G34" s="1">
        <f t="shared" si="2"/>
        <v>255.27999999999997</v>
      </c>
      <c r="H34">
        <f t="shared" si="0"/>
        <v>-365</v>
      </c>
      <c r="J34" s="1">
        <f t="shared" si="3"/>
        <v>274.54879999999997</v>
      </c>
    </row>
    <row r="35" spans="1:10">
      <c r="A35">
        <f t="shared" si="1"/>
        <v>-364</v>
      </c>
      <c r="B35">
        <v>40</v>
      </c>
      <c r="C35">
        <v>58</v>
      </c>
      <c r="D35">
        <v>290</v>
      </c>
      <c r="E35">
        <v>18</v>
      </c>
      <c r="F35">
        <v>3.2</v>
      </c>
      <c r="G35" s="1">
        <f t="shared" si="2"/>
        <v>263.66399999999999</v>
      </c>
      <c r="H35">
        <f t="shared" si="0"/>
        <v>-364</v>
      </c>
      <c r="J35" s="1">
        <f t="shared" si="3"/>
        <v>281.02453333333335</v>
      </c>
    </row>
    <row r="36" spans="1:10">
      <c r="A36">
        <f t="shared" si="1"/>
        <v>-363</v>
      </c>
      <c r="B36">
        <v>43</v>
      </c>
      <c r="C36">
        <v>60</v>
      </c>
      <c r="D36">
        <v>310</v>
      </c>
      <c r="E36">
        <v>19</v>
      </c>
      <c r="F36">
        <v>3.3</v>
      </c>
      <c r="G36" s="1">
        <f t="shared" si="2"/>
        <v>277.036</v>
      </c>
      <c r="H36">
        <f t="shared" si="0"/>
        <v>-363</v>
      </c>
      <c r="J36" s="1">
        <f t="shared" si="3"/>
        <v>290.91520000000003</v>
      </c>
    </row>
    <row r="37" spans="1:10">
      <c r="A37">
        <f t="shared" si="1"/>
        <v>-362</v>
      </c>
      <c r="B37">
        <v>46</v>
      </c>
      <c r="C37">
        <v>65</v>
      </c>
      <c r="D37">
        <v>330</v>
      </c>
      <c r="E37">
        <v>20</v>
      </c>
      <c r="F37">
        <v>3.4</v>
      </c>
      <c r="G37" s="1">
        <f t="shared" si="2"/>
        <v>292.02800000000002</v>
      </c>
      <c r="H37">
        <f t="shared" si="0"/>
        <v>-362</v>
      </c>
      <c r="J37" s="1">
        <f t="shared" si="3"/>
        <v>302.82399999999996</v>
      </c>
    </row>
    <row r="38" spans="1:10">
      <c r="A38">
        <f t="shared" si="1"/>
        <v>-361</v>
      </c>
      <c r="B38">
        <v>49</v>
      </c>
      <c r="C38">
        <v>70</v>
      </c>
      <c r="D38">
        <v>350</v>
      </c>
      <c r="E38">
        <v>21</v>
      </c>
      <c r="F38">
        <v>3.5</v>
      </c>
      <c r="G38" s="1">
        <f t="shared" si="2"/>
        <v>307.02</v>
      </c>
      <c r="H38">
        <f t="shared" si="0"/>
        <v>-361</v>
      </c>
      <c r="J38" s="1">
        <f t="shared" si="3"/>
        <v>314.16613333333333</v>
      </c>
    </row>
    <row r="39" spans="1:10">
      <c r="A39" s="41">
        <f t="shared" si="1"/>
        <v>-360</v>
      </c>
      <c r="B39" s="41">
        <v>52</v>
      </c>
      <c r="C39" s="41">
        <v>75</v>
      </c>
      <c r="D39">
        <v>370</v>
      </c>
      <c r="E39" s="41">
        <v>22</v>
      </c>
      <c r="F39" s="41">
        <v>3.6</v>
      </c>
      <c r="G39" s="42">
        <f t="shared" si="2"/>
        <v>322.012</v>
      </c>
      <c r="H39">
        <f t="shared" ref="H39:H102" si="4">A39</f>
        <v>-360</v>
      </c>
      <c r="J39" s="1">
        <f t="shared" si="3"/>
        <v>327.95919999999995</v>
      </c>
    </row>
    <row r="40" spans="1:10">
      <c r="A40">
        <f t="shared" ref="A40:A103" si="5">A39+1</f>
        <v>-359</v>
      </c>
      <c r="B40">
        <v>55</v>
      </c>
      <c r="C40">
        <v>80</v>
      </c>
      <c r="D40">
        <v>390</v>
      </c>
      <c r="E40">
        <v>23</v>
      </c>
      <c r="F40">
        <v>3.7</v>
      </c>
      <c r="G40" s="1">
        <f t="shared" si="2"/>
        <v>337.00400000000002</v>
      </c>
      <c r="H40">
        <f t="shared" si="4"/>
        <v>-359</v>
      </c>
      <c r="J40" s="1">
        <f t="shared" si="3"/>
        <v>341.65226666666672</v>
      </c>
    </row>
    <row r="41" spans="1:10">
      <c r="A41">
        <f t="shared" si="5"/>
        <v>-358</v>
      </c>
      <c r="B41">
        <v>58</v>
      </c>
      <c r="C41">
        <v>85</v>
      </c>
      <c r="D41" s="41">
        <v>430</v>
      </c>
      <c r="E41">
        <v>24</v>
      </c>
      <c r="F41">
        <v>3.8</v>
      </c>
      <c r="G41" s="1">
        <f t="shared" si="2"/>
        <v>355.99599999999998</v>
      </c>
      <c r="H41">
        <f t="shared" si="4"/>
        <v>-358</v>
      </c>
      <c r="I41" t="s">
        <v>8</v>
      </c>
      <c r="J41" s="1">
        <f t="shared" si="3"/>
        <v>355.08826666666658</v>
      </c>
    </row>
    <row r="42" spans="1:10">
      <c r="A42">
        <f t="shared" si="5"/>
        <v>-357</v>
      </c>
      <c r="B42">
        <v>61</v>
      </c>
      <c r="C42">
        <v>90</v>
      </c>
      <c r="D42">
        <v>450</v>
      </c>
      <c r="E42">
        <v>25</v>
      </c>
      <c r="F42">
        <v>3.9</v>
      </c>
      <c r="G42" s="1">
        <f t="shared" si="2"/>
        <v>370.988</v>
      </c>
      <c r="H42">
        <f t="shared" si="4"/>
        <v>-357</v>
      </c>
      <c r="J42" s="1">
        <f t="shared" si="3"/>
        <v>370.16933333333333</v>
      </c>
    </row>
    <row r="43" spans="1:10">
      <c r="A43">
        <f t="shared" si="5"/>
        <v>-356</v>
      </c>
      <c r="B43">
        <v>64</v>
      </c>
      <c r="C43">
        <v>95</v>
      </c>
      <c r="D43">
        <v>470</v>
      </c>
      <c r="E43">
        <v>26</v>
      </c>
      <c r="F43">
        <v>4</v>
      </c>
      <c r="G43" s="1">
        <f t="shared" si="2"/>
        <v>385.98</v>
      </c>
      <c r="H43">
        <f t="shared" si="4"/>
        <v>-356</v>
      </c>
      <c r="J43" s="1">
        <f t="shared" si="3"/>
        <v>385.91066666666666</v>
      </c>
    </row>
    <row r="44" spans="1:10">
      <c r="A44">
        <f t="shared" si="5"/>
        <v>-355</v>
      </c>
      <c r="B44">
        <v>67</v>
      </c>
      <c r="C44">
        <v>100</v>
      </c>
      <c r="D44">
        <v>490</v>
      </c>
      <c r="E44">
        <v>27</v>
      </c>
      <c r="F44">
        <v>4.0999999999999996</v>
      </c>
      <c r="G44" s="1">
        <f t="shared" si="2"/>
        <v>400.97199999999998</v>
      </c>
      <c r="H44">
        <f t="shared" si="4"/>
        <v>-355</v>
      </c>
      <c r="J44" s="1">
        <f t="shared" si="3"/>
        <v>401.97973333333334</v>
      </c>
    </row>
    <row r="45" spans="1:10">
      <c r="A45">
        <f t="shared" si="5"/>
        <v>-354</v>
      </c>
      <c r="B45">
        <v>70</v>
      </c>
      <c r="C45">
        <v>105</v>
      </c>
      <c r="D45">
        <v>510</v>
      </c>
      <c r="E45">
        <v>28</v>
      </c>
      <c r="F45">
        <v>4.2</v>
      </c>
      <c r="G45" s="1">
        <f t="shared" si="2"/>
        <v>415.964</v>
      </c>
      <c r="H45">
        <f t="shared" si="4"/>
        <v>-354</v>
      </c>
      <c r="J45" s="1">
        <f t="shared" si="3"/>
        <v>418.26853333333327</v>
      </c>
    </row>
    <row r="46" spans="1:10">
      <c r="A46">
        <f t="shared" si="5"/>
        <v>-353</v>
      </c>
      <c r="B46">
        <v>74</v>
      </c>
      <c r="C46">
        <v>110</v>
      </c>
      <c r="D46">
        <v>530</v>
      </c>
      <c r="E46">
        <v>29</v>
      </c>
      <c r="F46">
        <v>4.3</v>
      </c>
      <c r="G46" s="1">
        <f t="shared" si="2"/>
        <v>431.71199999999999</v>
      </c>
      <c r="H46">
        <f t="shared" si="4"/>
        <v>-353</v>
      </c>
      <c r="J46" s="1">
        <f t="shared" si="3"/>
        <v>434.77706666666666</v>
      </c>
    </row>
    <row r="47" spans="1:10">
      <c r="A47">
        <f t="shared" si="5"/>
        <v>-352</v>
      </c>
      <c r="B47">
        <v>78</v>
      </c>
      <c r="C47">
        <v>115</v>
      </c>
      <c r="D47">
        <v>550</v>
      </c>
      <c r="E47">
        <v>30</v>
      </c>
      <c r="F47">
        <v>4.4000000000000004</v>
      </c>
      <c r="G47" s="1">
        <f t="shared" si="2"/>
        <v>447.46000000000004</v>
      </c>
      <c r="H47">
        <f t="shared" si="4"/>
        <v>-352</v>
      </c>
      <c r="J47" s="1">
        <f t="shared" si="3"/>
        <v>453.13119999999998</v>
      </c>
    </row>
    <row r="48" spans="1:10">
      <c r="A48">
        <f t="shared" si="5"/>
        <v>-351</v>
      </c>
      <c r="B48">
        <v>82</v>
      </c>
      <c r="C48">
        <v>120</v>
      </c>
      <c r="D48">
        <v>570</v>
      </c>
      <c r="E48">
        <v>31</v>
      </c>
      <c r="F48">
        <v>4.5</v>
      </c>
      <c r="G48" s="1">
        <f t="shared" si="2"/>
        <v>463.20799999999997</v>
      </c>
      <c r="H48">
        <f t="shared" si="4"/>
        <v>-351</v>
      </c>
      <c r="J48" s="1">
        <f t="shared" si="3"/>
        <v>473.98826666666662</v>
      </c>
    </row>
    <row r="49" spans="1:10">
      <c r="A49">
        <f t="shared" si="5"/>
        <v>-350</v>
      </c>
      <c r="B49">
        <v>86</v>
      </c>
      <c r="C49">
        <v>126</v>
      </c>
      <c r="D49">
        <v>600</v>
      </c>
      <c r="E49">
        <v>32</v>
      </c>
      <c r="F49">
        <v>4.5999999999999996</v>
      </c>
      <c r="G49" s="1">
        <f t="shared" si="2"/>
        <v>481.49599999999998</v>
      </c>
      <c r="H49">
        <f t="shared" si="4"/>
        <v>-350</v>
      </c>
      <c r="J49" s="1">
        <f t="shared" si="3"/>
        <v>500.16319999999996</v>
      </c>
    </row>
    <row r="50" spans="1:10">
      <c r="A50">
        <f t="shared" si="5"/>
        <v>-349</v>
      </c>
      <c r="B50">
        <v>90</v>
      </c>
      <c r="C50">
        <v>132</v>
      </c>
      <c r="D50">
        <v>630</v>
      </c>
      <c r="E50">
        <v>33</v>
      </c>
      <c r="F50">
        <v>4.7</v>
      </c>
      <c r="G50" s="1">
        <f t="shared" si="2"/>
        <v>499.78399999999999</v>
      </c>
      <c r="H50">
        <f t="shared" si="4"/>
        <v>-349</v>
      </c>
      <c r="J50" s="1">
        <f t="shared" si="3"/>
        <v>522.87386666666657</v>
      </c>
    </row>
    <row r="51" spans="1:10">
      <c r="A51">
        <f t="shared" si="5"/>
        <v>-348</v>
      </c>
      <c r="B51">
        <v>94</v>
      </c>
      <c r="C51">
        <v>138</v>
      </c>
      <c r="D51">
        <v>660</v>
      </c>
      <c r="E51">
        <v>34</v>
      </c>
      <c r="F51">
        <v>4.8</v>
      </c>
      <c r="G51" s="1">
        <f t="shared" si="2"/>
        <v>518.072</v>
      </c>
      <c r="H51">
        <f t="shared" si="4"/>
        <v>-348</v>
      </c>
      <c r="J51" s="1">
        <f t="shared" si="3"/>
        <v>544.27440000000001</v>
      </c>
    </row>
    <row r="52" spans="1:10">
      <c r="A52">
        <f t="shared" si="5"/>
        <v>-347</v>
      </c>
      <c r="B52">
        <v>98</v>
      </c>
      <c r="C52">
        <v>144</v>
      </c>
      <c r="D52">
        <v>690</v>
      </c>
      <c r="E52">
        <v>35</v>
      </c>
      <c r="F52">
        <v>4.9000000000000004</v>
      </c>
      <c r="G52" s="1">
        <f t="shared" si="2"/>
        <v>536.36</v>
      </c>
      <c r="H52">
        <f t="shared" si="4"/>
        <v>-347</v>
      </c>
      <c r="J52" s="1">
        <f t="shared" si="3"/>
        <v>564.36479999999995</v>
      </c>
    </row>
    <row r="53" spans="1:10">
      <c r="A53">
        <f t="shared" si="5"/>
        <v>-346</v>
      </c>
      <c r="B53" s="40">
        <v>102</v>
      </c>
      <c r="C53" s="40">
        <v>150</v>
      </c>
      <c r="D53" s="40">
        <v>720</v>
      </c>
      <c r="E53" s="40">
        <v>36</v>
      </c>
      <c r="F53" s="40">
        <v>5</v>
      </c>
      <c r="G53" s="1">
        <f t="shared" si="2"/>
        <v>554.64799999999991</v>
      </c>
      <c r="H53">
        <f t="shared" si="4"/>
        <v>-346</v>
      </c>
      <c r="J53" s="1">
        <f t="shared" si="3"/>
        <v>583.04426666666666</v>
      </c>
    </row>
    <row r="54" spans="1:10">
      <c r="A54">
        <f t="shared" si="5"/>
        <v>-345</v>
      </c>
      <c r="B54" s="40">
        <v>114</v>
      </c>
      <c r="C54" s="40">
        <v>137</v>
      </c>
      <c r="D54" s="40">
        <v>900</v>
      </c>
      <c r="E54" s="40">
        <v>30</v>
      </c>
      <c r="F54">
        <v>6</v>
      </c>
      <c r="G54" s="1">
        <f t="shared" si="2"/>
        <v>597.32399999999996</v>
      </c>
      <c r="H54">
        <f t="shared" si="4"/>
        <v>-345</v>
      </c>
      <c r="J54" s="1">
        <f t="shared" si="3"/>
        <v>600.14826666666681</v>
      </c>
    </row>
    <row r="55" spans="1:10">
      <c r="A55">
        <f t="shared" si="5"/>
        <v>-344</v>
      </c>
      <c r="B55" s="40">
        <v>69</v>
      </c>
      <c r="C55">
        <v>210</v>
      </c>
      <c r="D55">
        <v>904</v>
      </c>
      <c r="E55">
        <v>36</v>
      </c>
      <c r="F55">
        <v>7</v>
      </c>
      <c r="G55" s="1">
        <f t="shared" si="2"/>
        <v>649.86</v>
      </c>
      <c r="H55">
        <f t="shared" si="4"/>
        <v>-344</v>
      </c>
      <c r="J55" s="1">
        <f t="shared" si="3"/>
        <v>615.81360000000006</v>
      </c>
    </row>
    <row r="56" spans="1:10" ht="15.75">
      <c r="A56" s="44">
        <f t="shared" si="5"/>
        <v>-343</v>
      </c>
      <c r="B56">
        <v>73</v>
      </c>
      <c r="C56" s="40">
        <v>300</v>
      </c>
      <c r="D56">
        <v>908</v>
      </c>
      <c r="E56" s="40">
        <v>42</v>
      </c>
      <c r="F56" s="40">
        <v>8</v>
      </c>
      <c r="G56" s="43">
        <f t="shared" si="2"/>
        <v>748.62</v>
      </c>
      <c r="H56">
        <f t="shared" si="4"/>
        <v>-343</v>
      </c>
      <c r="J56" s="1">
        <f t="shared" si="3"/>
        <v>630.04026666666675</v>
      </c>
    </row>
    <row r="57" spans="1:10">
      <c r="A57">
        <f t="shared" si="5"/>
        <v>-342</v>
      </c>
      <c r="B57">
        <v>80</v>
      </c>
      <c r="C57" s="40">
        <v>249</v>
      </c>
      <c r="D57">
        <v>912</v>
      </c>
      <c r="E57">
        <v>39</v>
      </c>
      <c r="F57">
        <v>7.8</v>
      </c>
      <c r="G57" s="1">
        <f t="shared" si="2"/>
        <v>711.64800000000002</v>
      </c>
      <c r="H57">
        <f t="shared" si="4"/>
        <v>-342</v>
      </c>
      <c r="J57" s="1">
        <f t="shared" si="3"/>
        <v>642.70933333333335</v>
      </c>
    </row>
    <row r="58" spans="1:10">
      <c r="A58" s="41">
        <f t="shared" si="5"/>
        <v>-341</v>
      </c>
      <c r="B58" s="41">
        <v>88</v>
      </c>
      <c r="C58" s="41">
        <v>250</v>
      </c>
      <c r="D58" s="41">
        <v>916</v>
      </c>
      <c r="E58" s="41">
        <v>37</v>
      </c>
      <c r="F58" s="41">
        <v>7.6</v>
      </c>
      <c r="G58" s="42">
        <f t="shared" si="2"/>
        <v>706.98800000000006</v>
      </c>
      <c r="H58">
        <f t="shared" si="4"/>
        <v>-341</v>
      </c>
      <c r="J58" s="1">
        <f t="shared" si="3"/>
        <v>653.58319999999992</v>
      </c>
    </row>
    <row r="59" spans="1:10">
      <c r="A59">
        <f t="shared" si="5"/>
        <v>-340</v>
      </c>
      <c r="B59">
        <v>96</v>
      </c>
      <c r="C59">
        <v>251</v>
      </c>
      <c r="D59">
        <v>920</v>
      </c>
      <c r="E59">
        <v>35</v>
      </c>
      <c r="F59">
        <v>7.4</v>
      </c>
      <c r="G59" s="1">
        <f t="shared" si="2"/>
        <v>702.32799999999997</v>
      </c>
      <c r="H59">
        <f t="shared" si="4"/>
        <v>-340</v>
      </c>
      <c r="J59" s="1">
        <f t="shared" si="3"/>
        <v>662.93253333333325</v>
      </c>
    </row>
    <row r="60" spans="1:10">
      <c r="A60">
        <f t="shared" si="5"/>
        <v>-339</v>
      </c>
      <c r="B60">
        <v>102</v>
      </c>
      <c r="C60">
        <v>252</v>
      </c>
      <c r="D60">
        <v>924</v>
      </c>
      <c r="E60">
        <v>33</v>
      </c>
      <c r="F60">
        <v>7.2</v>
      </c>
      <c r="G60" s="42">
        <f t="shared" si="2"/>
        <v>696.15599999999995</v>
      </c>
      <c r="H60">
        <f t="shared" si="4"/>
        <v>-339</v>
      </c>
      <c r="I60" t="s">
        <v>9</v>
      </c>
      <c r="J60" s="1">
        <f t="shared" si="3"/>
        <v>664.37333333333333</v>
      </c>
    </row>
    <row r="61" spans="1:10">
      <c r="A61">
        <f t="shared" si="5"/>
        <v>-338</v>
      </c>
      <c r="B61">
        <v>106</v>
      </c>
      <c r="C61">
        <v>253</v>
      </c>
      <c r="D61">
        <v>927</v>
      </c>
      <c r="E61">
        <v>31</v>
      </c>
      <c r="F61">
        <v>7</v>
      </c>
      <c r="G61" s="1">
        <f t="shared" si="2"/>
        <v>688.27199999999993</v>
      </c>
      <c r="H61">
        <f t="shared" si="4"/>
        <v>-338</v>
      </c>
      <c r="J61" s="1">
        <f t="shared" si="3"/>
        <v>662.48773333333338</v>
      </c>
    </row>
    <row r="62" spans="1:10">
      <c r="A62">
        <f t="shared" si="5"/>
        <v>-337</v>
      </c>
      <c r="B62">
        <v>112</v>
      </c>
      <c r="C62">
        <v>255</v>
      </c>
      <c r="D62">
        <v>930</v>
      </c>
      <c r="E62">
        <v>29</v>
      </c>
      <c r="F62">
        <v>6.8</v>
      </c>
      <c r="G62" s="1">
        <f t="shared" si="2"/>
        <v>682.44</v>
      </c>
      <c r="H62">
        <f t="shared" si="4"/>
        <v>-337</v>
      </c>
      <c r="J62" s="1">
        <f t="shared" si="3"/>
        <v>652.64026666666666</v>
      </c>
    </row>
    <row r="63" spans="1:10">
      <c r="A63">
        <f t="shared" si="5"/>
        <v>-336</v>
      </c>
      <c r="B63">
        <v>118</v>
      </c>
      <c r="C63">
        <v>257</v>
      </c>
      <c r="D63">
        <v>933</v>
      </c>
      <c r="E63">
        <v>27</v>
      </c>
      <c r="F63">
        <v>6.6</v>
      </c>
      <c r="G63" s="1">
        <f t="shared" si="2"/>
        <v>676.60799999999995</v>
      </c>
      <c r="H63">
        <f t="shared" si="4"/>
        <v>-336</v>
      </c>
      <c r="J63" s="1">
        <f t="shared" si="3"/>
        <v>634.2109333333334</v>
      </c>
    </row>
    <row r="64" spans="1:10">
      <c r="A64">
        <f t="shared" si="5"/>
        <v>-335</v>
      </c>
      <c r="B64">
        <v>125</v>
      </c>
      <c r="C64">
        <v>259</v>
      </c>
      <c r="D64">
        <v>936</v>
      </c>
      <c r="E64">
        <v>25</v>
      </c>
      <c r="F64">
        <v>6.4</v>
      </c>
      <c r="G64" s="1">
        <f t="shared" si="2"/>
        <v>671.53200000000004</v>
      </c>
      <c r="H64">
        <f t="shared" si="4"/>
        <v>-335</v>
      </c>
      <c r="J64" s="1">
        <f t="shared" si="3"/>
        <v>603.8184</v>
      </c>
    </row>
    <row r="65" spans="1:10">
      <c r="A65">
        <f t="shared" si="5"/>
        <v>-334</v>
      </c>
      <c r="B65">
        <v>128</v>
      </c>
      <c r="C65">
        <v>260</v>
      </c>
      <c r="D65">
        <v>939</v>
      </c>
      <c r="E65">
        <v>23</v>
      </c>
      <c r="F65">
        <v>6.2</v>
      </c>
      <c r="G65" s="1">
        <f t="shared" si="2"/>
        <v>662.89200000000005</v>
      </c>
      <c r="H65">
        <f t="shared" si="4"/>
        <v>-334</v>
      </c>
      <c r="J65" s="1">
        <f t="shared" si="3"/>
        <v>574.83040000000005</v>
      </c>
    </row>
    <row r="66" spans="1:10">
      <c r="A66">
        <f t="shared" si="5"/>
        <v>-333</v>
      </c>
      <c r="B66">
        <v>133</v>
      </c>
      <c r="C66" s="40">
        <v>261</v>
      </c>
      <c r="D66" s="40">
        <v>942</v>
      </c>
      <c r="E66">
        <v>21</v>
      </c>
      <c r="F66">
        <v>6.1</v>
      </c>
      <c r="G66" s="1">
        <f t="shared" si="2"/>
        <v>658.31200000000001</v>
      </c>
      <c r="H66">
        <f t="shared" si="4"/>
        <v>-333</v>
      </c>
      <c r="J66" s="1">
        <f t="shared" si="3"/>
        <v>545.00639999999999</v>
      </c>
    </row>
    <row r="67" spans="1:10">
      <c r="A67">
        <f t="shared" si="5"/>
        <v>-332</v>
      </c>
      <c r="B67" s="40">
        <v>138</v>
      </c>
      <c r="C67" s="40">
        <v>168</v>
      </c>
      <c r="D67" s="40">
        <v>720</v>
      </c>
      <c r="E67">
        <v>19</v>
      </c>
      <c r="F67" s="40">
        <v>6</v>
      </c>
      <c r="G67" s="1">
        <f t="shared" si="2"/>
        <v>557.97199999999998</v>
      </c>
      <c r="H67">
        <f t="shared" si="4"/>
        <v>-332</v>
      </c>
      <c r="J67" s="1">
        <f t="shared" si="3"/>
        <v>514.24906666666664</v>
      </c>
    </row>
    <row r="68" spans="1:10">
      <c r="A68">
        <f t="shared" si="5"/>
        <v>-331</v>
      </c>
      <c r="B68" s="40">
        <v>152</v>
      </c>
      <c r="C68">
        <v>143</v>
      </c>
      <c r="D68">
        <v>675</v>
      </c>
      <c r="E68">
        <v>17</v>
      </c>
      <c r="F68">
        <v>5.5</v>
      </c>
      <c r="G68" s="1">
        <f t="shared" si="2"/>
        <v>526.36400000000003</v>
      </c>
      <c r="H68">
        <f t="shared" si="4"/>
        <v>-331</v>
      </c>
      <c r="J68" s="1">
        <f t="shared" si="3"/>
        <v>482.7750666666667</v>
      </c>
    </row>
    <row r="69" spans="1:10">
      <c r="A69">
        <f t="shared" si="5"/>
        <v>-330</v>
      </c>
      <c r="B69" s="40">
        <v>107</v>
      </c>
      <c r="C69">
        <v>117</v>
      </c>
      <c r="D69" s="40">
        <v>630</v>
      </c>
      <c r="E69">
        <v>15</v>
      </c>
      <c r="F69" s="40">
        <v>5</v>
      </c>
      <c r="G69" s="1">
        <f t="shared" si="2"/>
        <v>449.61200000000002</v>
      </c>
      <c r="H69">
        <f t="shared" si="4"/>
        <v>-330</v>
      </c>
      <c r="J69" s="1">
        <f t="shared" si="3"/>
        <v>448.33799999999997</v>
      </c>
    </row>
    <row r="70" spans="1:10">
      <c r="A70">
        <f t="shared" si="5"/>
        <v>-329</v>
      </c>
      <c r="B70" s="40">
        <v>72</v>
      </c>
      <c r="C70">
        <v>91</v>
      </c>
      <c r="D70">
        <v>550</v>
      </c>
      <c r="E70">
        <v>13</v>
      </c>
      <c r="F70">
        <v>4.5</v>
      </c>
      <c r="G70" s="1">
        <f t="shared" si="2"/>
        <v>373.42</v>
      </c>
      <c r="H70">
        <f t="shared" si="4"/>
        <v>-329</v>
      </c>
      <c r="J70" s="1">
        <f t="shared" si="3"/>
        <v>410.68173333333323</v>
      </c>
    </row>
    <row r="71" spans="1:10">
      <c r="A71">
        <f t="shared" si="5"/>
        <v>-328</v>
      </c>
      <c r="B71" s="40">
        <v>51</v>
      </c>
      <c r="C71" s="40">
        <v>63</v>
      </c>
      <c r="D71" s="40">
        <v>400</v>
      </c>
      <c r="E71">
        <v>11</v>
      </c>
      <c r="F71">
        <v>4</v>
      </c>
      <c r="G71" s="1">
        <f t="shared" si="2"/>
        <v>292.73199999999997</v>
      </c>
      <c r="H71">
        <f t="shared" si="4"/>
        <v>-328</v>
      </c>
      <c r="J71" s="1">
        <f t="shared" si="3"/>
        <v>371.66039999999987</v>
      </c>
    </row>
    <row r="72" spans="1:10">
      <c r="A72">
        <f t="shared" si="5"/>
        <v>-327</v>
      </c>
      <c r="B72">
        <v>49</v>
      </c>
      <c r="C72">
        <v>58</v>
      </c>
      <c r="D72">
        <v>440</v>
      </c>
      <c r="E72">
        <v>9</v>
      </c>
      <c r="F72">
        <v>3.5</v>
      </c>
      <c r="G72" s="1">
        <f t="shared" si="2"/>
        <v>276.82799999999997</v>
      </c>
      <c r="H72">
        <f t="shared" si="4"/>
        <v>-327</v>
      </c>
      <c r="J72" s="1">
        <f t="shared" si="3"/>
        <v>333.26034666666675</v>
      </c>
    </row>
    <row r="73" spans="1:10">
      <c r="A73">
        <f t="shared" si="5"/>
        <v>-326</v>
      </c>
      <c r="B73">
        <v>46</v>
      </c>
      <c r="C73">
        <v>52</v>
      </c>
      <c r="D73">
        <v>480</v>
      </c>
      <c r="E73">
        <v>7</v>
      </c>
      <c r="F73">
        <v>3</v>
      </c>
      <c r="G73" s="1">
        <f t="shared" si="2"/>
        <v>259.62799999999999</v>
      </c>
      <c r="H73">
        <f t="shared" si="4"/>
        <v>-326</v>
      </c>
      <c r="J73" s="1">
        <f t="shared" si="3"/>
        <v>295.52207999999996</v>
      </c>
    </row>
    <row r="74" spans="1:10">
      <c r="A74">
        <f t="shared" si="5"/>
        <v>-325</v>
      </c>
      <c r="B74">
        <v>43</v>
      </c>
      <c r="C74">
        <v>47</v>
      </c>
      <c r="D74">
        <v>510</v>
      </c>
      <c r="E74">
        <v>5</v>
      </c>
      <c r="F74">
        <v>2.5</v>
      </c>
      <c r="G74" s="1">
        <f t="shared" si="2"/>
        <v>240.96800000000002</v>
      </c>
      <c r="H74">
        <f t="shared" si="4"/>
        <v>-325</v>
      </c>
      <c r="J74" s="1">
        <f t="shared" si="3"/>
        <v>258.37202666666667</v>
      </c>
    </row>
    <row r="75" spans="1:10" ht="15.75">
      <c r="A75" s="44">
        <f t="shared" si="5"/>
        <v>-324</v>
      </c>
      <c r="B75" s="40">
        <v>40</v>
      </c>
      <c r="C75" s="40">
        <v>42</v>
      </c>
      <c r="D75" s="40">
        <v>540</v>
      </c>
      <c r="E75" s="40">
        <v>3.5</v>
      </c>
      <c r="F75" s="40">
        <v>2</v>
      </c>
      <c r="G75" s="43">
        <f t="shared" si="2"/>
        <v>224.04600000000002</v>
      </c>
      <c r="H75">
        <f t="shared" si="4"/>
        <v>-324</v>
      </c>
      <c r="J75" s="1">
        <f t="shared" si="3"/>
        <v>227.99709333333334</v>
      </c>
    </row>
    <row r="76" spans="1:10">
      <c r="A76">
        <f t="shared" si="5"/>
        <v>-323</v>
      </c>
      <c r="B76" s="40">
        <v>36</v>
      </c>
      <c r="C76">
        <v>35</v>
      </c>
      <c r="D76">
        <v>350</v>
      </c>
      <c r="E76">
        <v>5</v>
      </c>
      <c r="F76">
        <v>1.5</v>
      </c>
      <c r="G76" s="1">
        <f t="shared" si="2"/>
        <v>171.71600000000001</v>
      </c>
      <c r="H76">
        <f t="shared" si="4"/>
        <v>-323</v>
      </c>
      <c r="J76" s="1">
        <f t="shared" si="3"/>
        <v>199.84237333333334</v>
      </c>
    </row>
    <row r="77" spans="1:10">
      <c r="A77">
        <f t="shared" si="5"/>
        <v>-322</v>
      </c>
      <c r="B77" s="40">
        <v>30</v>
      </c>
      <c r="C77" s="40">
        <v>27</v>
      </c>
      <c r="D77" s="40">
        <v>170</v>
      </c>
      <c r="E77" s="40">
        <v>6</v>
      </c>
      <c r="F77" s="40">
        <v>1</v>
      </c>
      <c r="G77" s="1">
        <f t="shared" si="2"/>
        <v>117.596</v>
      </c>
      <c r="H77">
        <f t="shared" si="4"/>
        <v>-322</v>
      </c>
      <c r="J77" s="1">
        <f t="shared" si="3"/>
        <v>177.06010666666671</v>
      </c>
    </row>
    <row r="78" spans="1:10">
      <c r="A78">
        <f t="shared" si="5"/>
        <v>-321</v>
      </c>
      <c r="B78" s="40">
        <v>12</v>
      </c>
      <c r="C78" s="40">
        <v>22</v>
      </c>
      <c r="D78">
        <v>120</v>
      </c>
      <c r="E78" s="40">
        <v>6</v>
      </c>
      <c r="F78" s="40">
        <v>1</v>
      </c>
      <c r="G78" s="46">
        <f t="shared" si="2"/>
        <v>91.287999999999997</v>
      </c>
      <c r="H78">
        <f t="shared" si="4"/>
        <v>-321</v>
      </c>
      <c r="J78" s="1">
        <f t="shared" si="3"/>
        <v>159.47032000000002</v>
      </c>
    </row>
    <row r="79" spans="1:10">
      <c r="A79">
        <f t="shared" si="5"/>
        <v>-320</v>
      </c>
      <c r="B79">
        <v>12</v>
      </c>
      <c r="C79" s="40">
        <v>22</v>
      </c>
      <c r="D79">
        <v>125</v>
      </c>
      <c r="E79">
        <v>6.2</v>
      </c>
      <c r="F79">
        <v>1.1000000000000001</v>
      </c>
      <c r="G79" s="1">
        <f t="shared" ref="G79:G142" si="6">(0.756*B79)+(0.54*C79)+(0.2*D79)+(3.476*E79+(25.48*F79))</f>
        <v>95.531199999999998</v>
      </c>
      <c r="H79">
        <f t="shared" si="4"/>
        <v>-320</v>
      </c>
      <c r="I79" t="s">
        <v>8</v>
      </c>
      <c r="J79" s="1">
        <f t="shared" si="3"/>
        <v>147.34551999999999</v>
      </c>
    </row>
    <row r="80" spans="1:10">
      <c r="A80">
        <f t="shared" si="5"/>
        <v>-319</v>
      </c>
      <c r="B80">
        <v>11</v>
      </c>
      <c r="C80">
        <v>22</v>
      </c>
      <c r="D80">
        <v>130</v>
      </c>
      <c r="E80">
        <v>6.5</v>
      </c>
      <c r="F80">
        <v>1.1000000000000001</v>
      </c>
      <c r="G80" s="1">
        <f t="shared" si="6"/>
        <v>96.817999999999998</v>
      </c>
      <c r="H80">
        <f t="shared" si="4"/>
        <v>-319</v>
      </c>
      <c r="J80" s="1">
        <f t="shared" si="3"/>
        <v>136.56386666666666</v>
      </c>
    </row>
    <row r="81" spans="1:10">
      <c r="A81">
        <f t="shared" si="5"/>
        <v>-318</v>
      </c>
      <c r="B81">
        <v>11</v>
      </c>
      <c r="C81">
        <v>22</v>
      </c>
      <c r="D81">
        <v>135</v>
      </c>
      <c r="E81">
        <v>6.7</v>
      </c>
      <c r="F81">
        <v>1.2</v>
      </c>
      <c r="G81" s="1">
        <f t="shared" si="6"/>
        <v>101.0612</v>
      </c>
      <c r="H81">
        <f t="shared" si="4"/>
        <v>-318</v>
      </c>
      <c r="J81" s="1">
        <f t="shared" si="3"/>
        <v>127.01466666666668</v>
      </c>
    </row>
    <row r="82" spans="1:10">
      <c r="A82">
        <f t="shared" si="5"/>
        <v>-317</v>
      </c>
      <c r="B82">
        <v>10</v>
      </c>
      <c r="C82">
        <v>22</v>
      </c>
      <c r="D82">
        <v>140</v>
      </c>
      <c r="E82">
        <v>7</v>
      </c>
      <c r="F82">
        <v>1.2</v>
      </c>
      <c r="G82" s="1">
        <f t="shared" si="6"/>
        <v>102.348</v>
      </c>
      <c r="H82">
        <f t="shared" si="4"/>
        <v>-317</v>
      </c>
      <c r="J82" s="1">
        <f t="shared" si="3"/>
        <v>118.99234666666666</v>
      </c>
    </row>
    <row r="83" spans="1:10">
      <c r="A83">
        <f t="shared" si="5"/>
        <v>-316</v>
      </c>
      <c r="B83">
        <v>10</v>
      </c>
      <c r="C83">
        <v>22</v>
      </c>
      <c r="D83">
        <v>145</v>
      </c>
      <c r="E83">
        <v>7.2</v>
      </c>
      <c r="F83">
        <v>1.2</v>
      </c>
      <c r="G83" s="1">
        <f t="shared" si="6"/>
        <v>104.0432</v>
      </c>
      <c r="H83">
        <f t="shared" si="4"/>
        <v>-316</v>
      </c>
      <c r="J83" s="1">
        <f t="shared" si="3"/>
        <v>112.18394666666664</v>
      </c>
    </row>
    <row r="84" spans="1:10">
      <c r="A84">
        <f t="shared" si="5"/>
        <v>-315</v>
      </c>
      <c r="B84">
        <v>9</v>
      </c>
      <c r="C84">
        <v>22</v>
      </c>
      <c r="D84">
        <v>150</v>
      </c>
      <c r="E84">
        <v>7.5</v>
      </c>
      <c r="F84">
        <v>1.3</v>
      </c>
      <c r="G84" s="1">
        <f t="shared" si="6"/>
        <v>107.878</v>
      </c>
      <c r="H84">
        <f t="shared" si="4"/>
        <v>-315</v>
      </c>
      <c r="J84" s="1">
        <f t="shared" si="3"/>
        <v>107.94199999999999</v>
      </c>
    </row>
    <row r="85" spans="1:10">
      <c r="A85">
        <f t="shared" si="5"/>
        <v>-314</v>
      </c>
      <c r="B85">
        <v>9</v>
      </c>
      <c r="C85">
        <v>22</v>
      </c>
      <c r="D85">
        <v>155</v>
      </c>
      <c r="E85">
        <v>7.7</v>
      </c>
      <c r="F85">
        <v>1.3</v>
      </c>
      <c r="G85" s="1">
        <f t="shared" si="6"/>
        <v>109.5732</v>
      </c>
      <c r="H85">
        <f t="shared" si="4"/>
        <v>-314</v>
      </c>
      <c r="J85" s="1">
        <f t="shared" si="3"/>
        <v>107.64421333333335</v>
      </c>
    </row>
    <row r="86" spans="1:10">
      <c r="A86">
        <f t="shared" si="5"/>
        <v>-313</v>
      </c>
      <c r="B86">
        <v>8</v>
      </c>
      <c r="C86">
        <v>22</v>
      </c>
      <c r="D86">
        <v>160</v>
      </c>
      <c r="E86">
        <v>8</v>
      </c>
      <c r="F86">
        <v>1.3</v>
      </c>
      <c r="G86" s="1">
        <f t="shared" si="6"/>
        <v>110.86</v>
      </c>
      <c r="H86">
        <f t="shared" si="4"/>
        <v>-313</v>
      </c>
      <c r="J86" s="1">
        <f t="shared" ref="J86:J149" si="7">AVERAGE(G79:G93)</f>
        <v>109.51408000000002</v>
      </c>
    </row>
    <row r="87" spans="1:10">
      <c r="A87">
        <f t="shared" si="5"/>
        <v>-312</v>
      </c>
      <c r="B87">
        <v>8</v>
      </c>
      <c r="C87">
        <v>22</v>
      </c>
      <c r="D87">
        <v>165</v>
      </c>
      <c r="E87">
        <v>8.1999999999999993</v>
      </c>
      <c r="F87">
        <v>1.4</v>
      </c>
      <c r="G87" s="1">
        <f t="shared" si="6"/>
        <v>115.10319999999999</v>
      </c>
      <c r="H87">
        <f t="shared" si="4"/>
        <v>-312</v>
      </c>
      <c r="J87" s="1">
        <f t="shared" si="7"/>
        <v>111.38098666666669</v>
      </c>
    </row>
    <row r="88" spans="1:10">
      <c r="A88">
        <f t="shared" si="5"/>
        <v>-311</v>
      </c>
      <c r="B88">
        <v>7</v>
      </c>
      <c r="C88">
        <v>22</v>
      </c>
      <c r="D88">
        <v>170</v>
      </c>
      <c r="E88">
        <v>8.5</v>
      </c>
      <c r="F88">
        <v>1.4</v>
      </c>
      <c r="G88" s="1">
        <f t="shared" si="6"/>
        <v>116.38999999999999</v>
      </c>
      <c r="H88">
        <f t="shared" si="4"/>
        <v>-311</v>
      </c>
      <c r="J88" s="1">
        <f t="shared" si="7"/>
        <v>113.70706666666666</v>
      </c>
    </row>
    <row r="89" spans="1:10">
      <c r="A89">
        <f t="shared" si="5"/>
        <v>-310</v>
      </c>
      <c r="B89">
        <v>7</v>
      </c>
      <c r="C89">
        <v>22</v>
      </c>
      <c r="D89">
        <v>175</v>
      </c>
      <c r="E89">
        <v>8.6999999999999993</v>
      </c>
      <c r="F89">
        <v>1.5</v>
      </c>
      <c r="G89" s="1">
        <f t="shared" si="6"/>
        <v>120.63319999999999</v>
      </c>
      <c r="H89">
        <f t="shared" si="4"/>
        <v>-310</v>
      </c>
      <c r="J89" s="1">
        <f t="shared" si="7"/>
        <v>116.28218666666665</v>
      </c>
    </row>
    <row r="90" spans="1:10">
      <c r="A90">
        <f t="shared" si="5"/>
        <v>-309</v>
      </c>
      <c r="B90" s="40">
        <v>6</v>
      </c>
      <c r="C90" s="40">
        <v>22</v>
      </c>
      <c r="D90" s="40">
        <v>180</v>
      </c>
      <c r="E90">
        <v>9</v>
      </c>
      <c r="F90" s="40">
        <v>1.5</v>
      </c>
      <c r="G90" s="1">
        <f t="shared" si="6"/>
        <v>121.91999999999999</v>
      </c>
      <c r="H90">
        <f t="shared" si="4"/>
        <v>-309</v>
      </c>
      <c r="J90" s="1">
        <f t="shared" si="7"/>
        <v>119.29330666666665</v>
      </c>
    </row>
    <row r="91" spans="1:10">
      <c r="A91">
        <f t="shared" si="5"/>
        <v>-308</v>
      </c>
      <c r="B91" s="40">
        <v>10</v>
      </c>
      <c r="C91" s="40">
        <v>18</v>
      </c>
      <c r="D91">
        <v>165</v>
      </c>
      <c r="E91">
        <v>9.3000000000000007</v>
      </c>
      <c r="F91" s="40">
        <v>1</v>
      </c>
      <c r="G91" s="46">
        <f t="shared" si="6"/>
        <v>108.08680000000001</v>
      </c>
      <c r="H91">
        <f t="shared" si="4"/>
        <v>-308</v>
      </c>
      <c r="J91" s="1">
        <f t="shared" si="7"/>
        <v>122.63850666666664</v>
      </c>
    </row>
    <row r="92" spans="1:10">
      <c r="A92">
        <f t="shared" si="5"/>
        <v>-307</v>
      </c>
      <c r="B92" s="40">
        <v>14</v>
      </c>
      <c r="C92">
        <v>20</v>
      </c>
      <c r="D92">
        <v>150</v>
      </c>
      <c r="E92">
        <v>9.6999999999999993</v>
      </c>
      <c r="F92">
        <v>1.1000000000000001</v>
      </c>
      <c r="G92" s="1">
        <f t="shared" si="6"/>
        <v>113.1292</v>
      </c>
      <c r="H92">
        <f t="shared" si="4"/>
        <v>-307</v>
      </c>
      <c r="J92" s="1">
        <f t="shared" si="7"/>
        <v>126.39783999999996</v>
      </c>
    </row>
    <row r="93" spans="1:10">
      <c r="A93">
        <f t="shared" si="5"/>
        <v>-306</v>
      </c>
      <c r="B93">
        <v>20</v>
      </c>
      <c r="C93">
        <v>22</v>
      </c>
      <c r="D93">
        <v>135</v>
      </c>
      <c r="E93">
        <v>10</v>
      </c>
      <c r="F93">
        <v>1.2</v>
      </c>
      <c r="G93" s="1">
        <f t="shared" si="6"/>
        <v>119.336</v>
      </c>
      <c r="H93">
        <f t="shared" si="4"/>
        <v>-306</v>
      </c>
      <c r="J93" s="1">
        <f t="shared" si="7"/>
        <v>133.97242666666665</v>
      </c>
    </row>
    <row r="94" spans="1:10">
      <c r="A94">
        <f t="shared" si="5"/>
        <v>-305</v>
      </c>
      <c r="B94">
        <v>26</v>
      </c>
      <c r="C94">
        <v>25</v>
      </c>
      <c r="D94">
        <v>120</v>
      </c>
      <c r="E94">
        <v>10.3</v>
      </c>
      <c r="F94">
        <v>1.2</v>
      </c>
      <c r="G94" s="1">
        <f t="shared" si="6"/>
        <v>123.53480000000002</v>
      </c>
      <c r="H94">
        <f t="shared" si="4"/>
        <v>-305</v>
      </c>
      <c r="J94" s="1">
        <f t="shared" si="7"/>
        <v>143.18922666666668</v>
      </c>
    </row>
    <row r="95" spans="1:10">
      <c r="A95">
        <f t="shared" si="5"/>
        <v>-304</v>
      </c>
      <c r="B95">
        <v>32</v>
      </c>
      <c r="C95">
        <v>30</v>
      </c>
      <c r="D95">
        <v>105</v>
      </c>
      <c r="E95">
        <v>10.7</v>
      </c>
      <c r="F95">
        <v>1.3</v>
      </c>
      <c r="G95" s="1">
        <f t="shared" si="6"/>
        <v>131.70920000000001</v>
      </c>
      <c r="H95">
        <f t="shared" si="4"/>
        <v>-304</v>
      </c>
      <c r="J95" s="1">
        <f t="shared" si="7"/>
        <v>153.85114666666669</v>
      </c>
    </row>
    <row r="96" spans="1:10">
      <c r="A96">
        <f t="shared" si="5"/>
        <v>-303</v>
      </c>
      <c r="B96">
        <v>38</v>
      </c>
      <c r="C96">
        <v>40</v>
      </c>
      <c r="D96">
        <v>90</v>
      </c>
      <c r="E96">
        <v>11</v>
      </c>
      <c r="F96">
        <v>1.3</v>
      </c>
      <c r="G96" s="1">
        <f t="shared" si="6"/>
        <v>139.68799999999999</v>
      </c>
      <c r="H96">
        <f t="shared" si="4"/>
        <v>-303</v>
      </c>
      <c r="J96" s="1">
        <f t="shared" si="7"/>
        <v>166.07034666666667</v>
      </c>
    </row>
    <row r="97" spans="1:10">
      <c r="A97">
        <f t="shared" si="5"/>
        <v>-302</v>
      </c>
      <c r="B97">
        <v>44</v>
      </c>
      <c r="C97">
        <v>45</v>
      </c>
      <c r="D97">
        <v>75</v>
      </c>
      <c r="E97">
        <v>11.3</v>
      </c>
      <c r="F97">
        <v>1.4</v>
      </c>
      <c r="G97" s="1">
        <f t="shared" si="6"/>
        <v>147.51480000000001</v>
      </c>
      <c r="H97">
        <f t="shared" si="4"/>
        <v>-302</v>
      </c>
      <c r="J97" s="1">
        <f t="shared" si="7"/>
        <v>179.64973333333333</v>
      </c>
    </row>
    <row r="98" spans="1:10">
      <c r="A98">
        <f t="shared" si="5"/>
        <v>-301</v>
      </c>
      <c r="B98">
        <v>50</v>
      </c>
      <c r="C98">
        <v>52</v>
      </c>
      <c r="D98">
        <v>60</v>
      </c>
      <c r="E98">
        <v>11.7</v>
      </c>
      <c r="F98">
        <v>1.4</v>
      </c>
      <c r="G98" s="1">
        <f t="shared" si="6"/>
        <v>154.22119999999998</v>
      </c>
      <c r="H98">
        <f t="shared" si="4"/>
        <v>-301</v>
      </c>
      <c r="I98" t="s">
        <v>8</v>
      </c>
      <c r="J98" s="1">
        <f t="shared" si="7"/>
        <v>195.0384</v>
      </c>
    </row>
    <row r="99" spans="1:10">
      <c r="A99">
        <f t="shared" si="5"/>
        <v>-300</v>
      </c>
      <c r="B99" s="40">
        <v>56</v>
      </c>
      <c r="C99" s="40">
        <v>60</v>
      </c>
      <c r="D99" s="40">
        <v>48</v>
      </c>
      <c r="E99" s="40">
        <v>12</v>
      </c>
      <c r="F99" s="40">
        <v>1.5</v>
      </c>
      <c r="G99" s="1">
        <f t="shared" si="6"/>
        <v>164.26800000000003</v>
      </c>
      <c r="H99">
        <f t="shared" si="4"/>
        <v>-300</v>
      </c>
      <c r="J99" s="1">
        <f t="shared" si="7"/>
        <v>215.60968</v>
      </c>
    </row>
    <row r="100" spans="1:10">
      <c r="A100">
        <f t="shared" si="5"/>
        <v>-299</v>
      </c>
      <c r="B100">
        <v>70</v>
      </c>
      <c r="C100">
        <v>65</v>
      </c>
      <c r="D100">
        <v>70</v>
      </c>
      <c r="E100" s="40">
        <v>18</v>
      </c>
      <c r="F100" s="40">
        <v>2.2999999999999998</v>
      </c>
      <c r="G100" s="1">
        <f t="shared" si="6"/>
        <v>223.19200000000001</v>
      </c>
      <c r="H100">
        <f t="shared" si="4"/>
        <v>-299</v>
      </c>
      <c r="J100" s="1">
        <f t="shared" si="7"/>
        <v>239.21866666666668</v>
      </c>
    </row>
    <row r="101" spans="1:10">
      <c r="A101">
        <f t="shared" si="5"/>
        <v>-298</v>
      </c>
      <c r="B101">
        <v>85</v>
      </c>
      <c r="C101">
        <v>70</v>
      </c>
      <c r="D101">
        <v>90</v>
      </c>
      <c r="E101">
        <v>21</v>
      </c>
      <c r="F101">
        <v>2.2000000000000002</v>
      </c>
      <c r="G101" s="1">
        <f t="shared" si="6"/>
        <v>249.11199999999999</v>
      </c>
      <c r="H101">
        <f t="shared" si="4"/>
        <v>-298</v>
      </c>
      <c r="J101" s="1">
        <f t="shared" si="7"/>
        <v>260.24373333333335</v>
      </c>
    </row>
    <row r="102" spans="1:10">
      <c r="A102">
        <f t="shared" si="5"/>
        <v>-297</v>
      </c>
      <c r="B102">
        <v>100</v>
      </c>
      <c r="C102">
        <v>75</v>
      </c>
      <c r="D102">
        <v>110</v>
      </c>
      <c r="E102">
        <v>24</v>
      </c>
      <c r="F102">
        <v>2.1</v>
      </c>
      <c r="G102" s="1">
        <f t="shared" si="6"/>
        <v>275.03200000000004</v>
      </c>
      <c r="H102">
        <f t="shared" si="4"/>
        <v>-297</v>
      </c>
      <c r="J102" s="1">
        <f t="shared" si="7"/>
        <v>276.75821333333334</v>
      </c>
    </row>
    <row r="103" spans="1:10">
      <c r="A103">
        <f t="shared" si="5"/>
        <v>-296</v>
      </c>
      <c r="B103">
        <v>115</v>
      </c>
      <c r="C103">
        <v>80</v>
      </c>
      <c r="D103">
        <v>130</v>
      </c>
      <c r="E103">
        <v>27</v>
      </c>
      <c r="F103">
        <v>1.95</v>
      </c>
      <c r="G103" s="1">
        <f t="shared" si="6"/>
        <v>299.678</v>
      </c>
      <c r="H103">
        <f t="shared" ref="H103:H166" si="8">A103</f>
        <v>-296</v>
      </c>
      <c r="J103" s="1">
        <f t="shared" si="7"/>
        <v>288.64106666666669</v>
      </c>
    </row>
    <row r="104" spans="1:10">
      <c r="A104">
        <f t="shared" ref="A104:A167" si="9">A103+1</f>
        <v>-295</v>
      </c>
      <c r="B104">
        <v>130</v>
      </c>
      <c r="C104">
        <v>85</v>
      </c>
      <c r="D104">
        <v>150</v>
      </c>
      <c r="E104">
        <v>30</v>
      </c>
      <c r="F104">
        <v>1.8</v>
      </c>
      <c r="G104" s="1">
        <f t="shared" si="6"/>
        <v>324.32400000000001</v>
      </c>
      <c r="H104">
        <f t="shared" si="8"/>
        <v>-295</v>
      </c>
      <c r="J104" s="1">
        <f t="shared" si="7"/>
        <v>298.44693333333333</v>
      </c>
    </row>
    <row r="105" spans="1:10">
      <c r="A105">
        <f t="shared" si="9"/>
        <v>-294</v>
      </c>
      <c r="B105" s="40">
        <v>150</v>
      </c>
      <c r="C105" s="40">
        <v>90</v>
      </c>
      <c r="D105">
        <v>170</v>
      </c>
      <c r="E105">
        <v>33</v>
      </c>
      <c r="F105">
        <v>1.65</v>
      </c>
      <c r="G105" s="1">
        <f t="shared" si="6"/>
        <v>352.75</v>
      </c>
      <c r="H105">
        <f t="shared" si="8"/>
        <v>-294</v>
      </c>
      <c r="J105" s="1">
        <f t="shared" si="7"/>
        <v>313.5686133333333</v>
      </c>
    </row>
    <row r="106" spans="1:10">
      <c r="A106">
        <f t="shared" si="9"/>
        <v>-293</v>
      </c>
      <c r="B106" s="40">
        <v>210</v>
      </c>
      <c r="C106">
        <v>101</v>
      </c>
      <c r="D106">
        <v>200</v>
      </c>
      <c r="E106">
        <v>36</v>
      </c>
      <c r="F106" s="40">
        <v>1.5</v>
      </c>
      <c r="G106" s="1">
        <f t="shared" si="6"/>
        <v>416.65600000000001</v>
      </c>
      <c r="H106">
        <f t="shared" si="8"/>
        <v>-293</v>
      </c>
      <c r="J106" s="1">
        <f t="shared" si="7"/>
        <v>329.1842666666667</v>
      </c>
    </row>
    <row r="107" spans="1:10" ht="15.75">
      <c r="A107" s="44">
        <f t="shared" si="9"/>
        <v>-292</v>
      </c>
      <c r="B107" s="40">
        <v>250</v>
      </c>
      <c r="C107">
        <v>112</v>
      </c>
      <c r="D107">
        <v>220</v>
      </c>
      <c r="E107">
        <v>39</v>
      </c>
      <c r="F107">
        <v>1.5</v>
      </c>
      <c r="G107" s="43">
        <f t="shared" si="6"/>
        <v>467.26400000000001</v>
      </c>
      <c r="H107">
        <f t="shared" si="8"/>
        <v>-292</v>
      </c>
      <c r="J107" s="1">
        <f t="shared" si="7"/>
        <v>344.90559999999999</v>
      </c>
    </row>
    <row r="108" spans="1:10">
      <c r="A108">
        <f t="shared" si="9"/>
        <v>-291</v>
      </c>
      <c r="B108" s="40">
        <v>180</v>
      </c>
      <c r="C108" s="40">
        <v>123</v>
      </c>
      <c r="D108" s="40">
        <v>240</v>
      </c>
      <c r="E108" s="40">
        <v>42</v>
      </c>
      <c r="F108" s="40">
        <v>1.5</v>
      </c>
      <c r="G108" s="1">
        <f t="shared" si="6"/>
        <v>434.71199999999999</v>
      </c>
      <c r="H108">
        <f t="shared" si="8"/>
        <v>-291</v>
      </c>
      <c r="J108" s="1">
        <f t="shared" si="7"/>
        <v>357.77066666666661</v>
      </c>
    </row>
    <row r="109" spans="1:10">
      <c r="A109">
        <f t="shared" si="9"/>
        <v>-290</v>
      </c>
      <c r="B109">
        <v>135</v>
      </c>
      <c r="C109">
        <v>100</v>
      </c>
      <c r="D109">
        <v>265</v>
      </c>
      <c r="E109">
        <v>32</v>
      </c>
      <c r="F109">
        <v>2</v>
      </c>
      <c r="G109" s="1">
        <f t="shared" si="6"/>
        <v>371.25200000000001</v>
      </c>
      <c r="H109">
        <f t="shared" si="8"/>
        <v>-290</v>
      </c>
      <c r="J109" s="1">
        <f t="shared" si="7"/>
        <v>366.3234666666666</v>
      </c>
    </row>
    <row r="110" spans="1:10">
      <c r="A110">
        <f t="shared" si="9"/>
        <v>-289</v>
      </c>
      <c r="B110" s="40">
        <v>90</v>
      </c>
      <c r="C110" s="40">
        <v>81</v>
      </c>
      <c r="D110">
        <v>290</v>
      </c>
      <c r="E110">
        <v>22</v>
      </c>
      <c r="F110" s="40">
        <v>2.5</v>
      </c>
      <c r="G110" s="1">
        <f t="shared" si="6"/>
        <v>309.952</v>
      </c>
      <c r="H110">
        <f t="shared" si="8"/>
        <v>-289</v>
      </c>
      <c r="J110" s="1">
        <f t="shared" si="7"/>
        <v>371.69173333333327</v>
      </c>
    </row>
    <row r="111" spans="1:10">
      <c r="A111">
        <f t="shared" si="9"/>
        <v>-288</v>
      </c>
      <c r="B111" s="40">
        <v>84</v>
      </c>
      <c r="C111" s="40">
        <v>78</v>
      </c>
      <c r="D111">
        <v>315</v>
      </c>
      <c r="E111" s="40">
        <v>12</v>
      </c>
      <c r="F111" s="40">
        <v>3</v>
      </c>
      <c r="G111" s="46">
        <f t="shared" si="6"/>
        <v>286.77600000000001</v>
      </c>
      <c r="H111">
        <f t="shared" si="8"/>
        <v>-288</v>
      </c>
      <c r="J111" s="1">
        <f t="shared" si="7"/>
        <v>374.50039999999996</v>
      </c>
    </row>
    <row r="112" spans="1:10">
      <c r="A112">
        <f t="shared" si="9"/>
        <v>-287</v>
      </c>
      <c r="B112" s="40">
        <v>120</v>
      </c>
      <c r="C112" s="40">
        <v>126</v>
      </c>
      <c r="D112">
        <v>340</v>
      </c>
      <c r="E112" s="40">
        <v>19</v>
      </c>
      <c r="F112">
        <v>3.2</v>
      </c>
      <c r="G112" s="1">
        <f t="shared" si="6"/>
        <v>374.34</v>
      </c>
      <c r="H112">
        <f t="shared" si="8"/>
        <v>-287</v>
      </c>
      <c r="J112" s="1">
        <f t="shared" si="7"/>
        <v>375.4478666666667</v>
      </c>
    </row>
    <row r="113" spans="1:10">
      <c r="A113">
        <f t="shared" si="9"/>
        <v>-286</v>
      </c>
      <c r="B113" s="40">
        <v>122</v>
      </c>
      <c r="C113" s="40">
        <v>81</v>
      </c>
      <c r="D113" s="40">
        <v>360</v>
      </c>
      <c r="E113">
        <v>27</v>
      </c>
      <c r="F113">
        <v>3.4</v>
      </c>
      <c r="G113" s="1">
        <f t="shared" si="6"/>
        <v>388.45600000000002</v>
      </c>
      <c r="H113">
        <f t="shared" si="8"/>
        <v>-286</v>
      </c>
      <c r="J113" s="1">
        <f t="shared" si="7"/>
        <v>373.34880000000004</v>
      </c>
    </row>
    <row r="114" spans="1:10">
      <c r="A114">
        <f t="shared" si="9"/>
        <v>-285</v>
      </c>
      <c r="B114">
        <v>150</v>
      </c>
      <c r="C114">
        <v>89</v>
      </c>
      <c r="D114">
        <v>300</v>
      </c>
      <c r="E114">
        <v>25</v>
      </c>
      <c r="F114">
        <v>3.6</v>
      </c>
      <c r="G114" s="1">
        <f t="shared" si="6"/>
        <v>400.08800000000002</v>
      </c>
      <c r="H114">
        <f t="shared" si="8"/>
        <v>-285</v>
      </c>
      <c r="J114" s="1">
        <f t="shared" si="7"/>
        <v>365.60960000000006</v>
      </c>
    </row>
    <row r="115" spans="1:10">
      <c r="A115" s="41">
        <f t="shared" si="9"/>
        <v>-284</v>
      </c>
      <c r="B115" s="40">
        <v>180</v>
      </c>
      <c r="C115" s="40">
        <v>96</v>
      </c>
      <c r="D115" s="41">
        <v>240</v>
      </c>
      <c r="E115" s="41">
        <v>24</v>
      </c>
      <c r="F115" s="41">
        <v>3.8</v>
      </c>
      <c r="G115" s="42">
        <f t="shared" si="6"/>
        <v>416.16800000000001</v>
      </c>
      <c r="H115">
        <f t="shared" si="8"/>
        <v>-284</v>
      </c>
      <c r="J115" s="1">
        <f t="shared" si="7"/>
        <v>367.85466666666667</v>
      </c>
    </row>
    <row r="116" spans="1:10">
      <c r="A116">
        <f t="shared" si="9"/>
        <v>-283</v>
      </c>
      <c r="B116">
        <v>140</v>
      </c>
      <c r="C116" s="40">
        <v>93</v>
      </c>
      <c r="D116" s="40">
        <v>180</v>
      </c>
      <c r="E116" s="40">
        <v>24</v>
      </c>
      <c r="F116" s="40">
        <v>4</v>
      </c>
      <c r="G116" s="1">
        <f t="shared" si="6"/>
        <v>377.404</v>
      </c>
      <c r="H116">
        <f t="shared" si="8"/>
        <v>-283</v>
      </c>
      <c r="J116" s="1">
        <f t="shared" si="7"/>
        <v>366.5213333333333</v>
      </c>
    </row>
    <row r="117" spans="1:10">
      <c r="A117">
        <f t="shared" si="9"/>
        <v>-282</v>
      </c>
      <c r="B117">
        <v>100</v>
      </c>
      <c r="C117">
        <v>82</v>
      </c>
      <c r="D117">
        <v>225</v>
      </c>
      <c r="E117">
        <v>27</v>
      </c>
      <c r="F117">
        <v>3.8</v>
      </c>
      <c r="G117" s="1">
        <f t="shared" si="6"/>
        <v>355.55599999999998</v>
      </c>
      <c r="H117">
        <f t="shared" si="8"/>
        <v>-282</v>
      </c>
      <c r="I117" t="s">
        <v>9</v>
      </c>
      <c r="J117" s="1">
        <f t="shared" si="7"/>
        <v>364.00853333333333</v>
      </c>
    </row>
    <row r="118" spans="1:10">
      <c r="A118">
        <f t="shared" si="9"/>
        <v>-281</v>
      </c>
      <c r="B118" s="40">
        <v>70</v>
      </c>
      <c r="C118" s="40">
        <v>72</v>
      </c>
      <c r="D118" s="40">
        <v>270</v>
      </c>
      <c r="E118" s="40">
        <v>30</v>
      </c>
      <c r="F118">
        <v>3.6</v>
      </c>
      <c r="G118" s="1">
        <f t="shared" si="6"/>
        <v>341.80799999999999</v>
      </c>
      <c r="H118">
        <f t="shared" si="8"/>
        <v>-281</v>
      </c>
      <c r="J118" s="1">
        <f t="shared" si="7"/>
        <v>364.00080000000003</v>
      </c>
    </row>
    <row r="119" spans="1:10">
      <c r="A119">
        <f t="shared" si="9"/>
        <v>-280</v>
      </c>
      <c r="B119">
        <v>100</v>
      </c>
      <c r="C119">
        <v>72</v>
      </c>
      <c r="D119" s="40">
        <v>270</v>
      </c>
      <c r="E119" s="40">
        <v>24</v>
      </c>
      <c r="F119">
        <v>3.4</v>
      </c>
      <c r="G119" s="1">
        <f t="shared" si="6"/>
        <v>338.536</v>
      </c>
      <c r="H119">
        <f t="shared" si="8"/>
        <v>-280</v>
      </c>
      <c r="J119" s="1">
        <f t="shared" si="7"/>
        <v>363.5533333333334</v>
      </c>
    </row>
    <row r="120" spans="1:10">
      <c r="A120">
        <f t="shared" si="9"/>
        <v>-279</v>
      </c>
      <c r="B120">
        <v>130</v>
      </c>
      <c r="C120">
        <v>72</v>
      </c>
      <c r="D120">
        <v>200</v>
      </c>
      <c r="E120">
        <v>18</v>
      </c>
      <c r="F120">
        <v>3.2</v>
      </c>
      <c r="G120" s="1">
        <f t="shared" si="6"/>
        <v>321.26400000000001</v>
      </c>
      <c r="H120">
        <f t="shared" si="8"/>
        <v>-279</v>
      </c>
      <c r="J120" s="1">
        <f t="shared" si="7"/>
        <v>355.65573333333339</v>
      </c>
    </row>
    <row r="121" spans="1:10">
      <c r="A121">
        <f t="shared" si="9"/>
        <v>-278</v>
      </c>
      <c r="B121" s="40">
        <v>156</v>
      </c>
      <c r="C121" s="40">
        <v>72</v>
      </c>
      <c r="D121" s="40">
        <v>128</v>
      </c>
      <c r="E121" s="40">
        <v>12</v>
      </c>
      <c r="F121" s="40">
        <v>3</v>
      </c>
      <c r="G121" s="1">
        <f t="shared" si="6"/>
        <v>300.56799999999998</v>
      </c>
      <c r="H121">
        <f t="shared" si="8"/>
        <v>-278</v>
      </c>
      <c r="J121" s="1">
        <f t="shared" si="7"/>
        <v>347.40560000000005</v>
      </c>
    </row>
    <row r="122" spans="1:10" ht="15.75">
      <c r="A122" s="44">
        <f t="shared" si="9"/>
        <v>-277</v>
      </c>
      <c r="B122" s="40">
        <v>270</v>
      </c>
      <c r="C122" s="40">
        <v>115</v>
      </c>
      <c r="D122" s="40">
        <v>270</v>
      </c>
      <c r="E122" s="40">
        <v>30</v>
      </c>
      <c r="F122" s="40">
        <v>3</v>
      </c>
      <c r="G122" s="43">
        <f t="shared" si="6"/>
        <v>500.94000000000005</v>
      </c>
      <c r="H122">
        <f t="shared" si="8"/>
        <v>-277</v>
      </c>
      <c r="J122" s="1">
        <f t="shared" si="7"/>
        <v>338.91813333333334</v>
      </c>
    </row>
    <row r="123" spans="1:10">
      <c r="A123">
        <f t="shared" si="9"/>
        <v>-276</v>
      </c>
      <c r="B123">
        <v>180</v>
      </c>
      <c r="C123">
        <v>90</v>
      </c>
      <c r="D123">
        <v>235</v>
      </c>
      <c r="E123">
        <v>27</v>
      </c>
      <c r="F123">
        <v>3.5</v>
      </c>
      <c r="G123" s="1">
        <f t="shared" si="6"/>
        <v>414.71199999999999</v>
      </c>
      <c r="H123">
        <f t="shared" si="8"/>
        <v>-276</v>
      </c>
      <c r="J123" s="1">
        <f t="shared" si="7"/>
        <v>329.75679999999994</v>
      </c>
    </row>
    <row r="124" spans="1:10">
      <c r="A124">
        <f t="shared" si="9"/>
        <v>-275</v>
      </c>
      <c r="B124" s="40">
        <v>96</v>
      </c>
      <c r="C124" s="40">
        <v>66</v>
      </c>
      <c r="D124">
        <v>200</v>
      </c>
      <c r="E124">
        <v>24</v>
      </c>
      <c r="F124">
        <v>4</v>
      </c>
      <c r="G124" s="1">
        <f t="shared" si="6"/>
        <v>333.56</v>
      </c>
      <c r="H124">
        <f t="shared" si="8"/>
        <v>-275</v>
      </c>
      <c r="J124" s="1">
        <f t="shared" si="7"/>
        <v>324.36986666666672</v>
      </c>
    </row>
    <row r="125" spans="1:10">
      <c r="A125">
        <f t="shared" si="9"/>
        <v>-274</v>
      </c>
      <c r="B125">
        <v>70</v>
      </c>
      <c r="C125">
        <v>69</v>
      </c>
      <c r="D125">
        <v>160</v>
      </c>
      <c r="E125">
        <v>21</v>
      </c>
      <c r="F125">
        <v>4.5</v>
      </c>
      <c r="G125" s="1">
        <f t="shared" si="6"/>
        <v>309.83600000000001</v>
      </c>
      <c r="H125">
        <f t="shared" si="8"/>
        <v>-274</v>
      </c>
      <c r="J125" s="1">
        <f t="shared" si="7"/>
        <v>321.62960000000004</v>
      </c>
    </row>
    <row r="126" spans="1:10">
      <c r="A126">
        <f t="shared" si="9"/>
        <v>-273</v>
      </c>
      <c r="B126" s="40">
        <v>36</v>
      </c>
      <c r="C126" s="40">
        <v>72</v>
      </c>
      <c r="D126" s="40">
        <v>120</v>
      </c>
      <c r="E126" s="40">
        <v>18</v>
      </c>
      <c r="F126" s="40">
        <v>5</v>
      </c>
      <c r="G126" s="1">
        <f t="shared" si="6"/>
        <v>280.06400000000002</v>
      </c>
      <c r="H126">
        <f t="shared" si="8"/>
        <v>-273</v>
      </c>
      <c r="J126" s="1">
        <f t="shared" si="7"/>
        <v>321.23253333333338</v>
      </c>
    </row>
    <row r="127" spans="1:10">
      <c r="A127">
        <f t="shared" si="9"/>
        <v>-272</v>
      </c>
      <c r="B127" s="40">
        <v>36</v>
      </c>
      <c r="C127" s="40">
        <v>90</v>
      </c>
      <c r="D127">
        <v>130</v>
      </c>
      <c r="E127" s="40">
        <v>15</v>
      </c>
      <c r="F127" s="40">
        <v>4</v>
      </c>
      <c r="G127" s="1">
        <f t="shared" si="6"/>
        <v>255.876</v>
      </c>
      <c r="H127">
        <f t="shared" si="8"/>
        <v>-272</v>
      </c>
      <c r="J127" s="1">
        <f t="shared" si="7"/>
        <v>321.78506666666664</v>
      </c>
    </row>
    <row r="128" spans="1:10">
      <c r="A128">
        <f t="shared" si="9"/>
        <v>-271</v>
      </c>
      <c r="B128">
        <v>68</v>
      </c>
      <c r="C128">
        <v>75</v>
      </c>
      <c r="D128">
        <v>140</v>
      </c>
      <c r="E128">
        <v>16</v>
      </c>
      <c r="F128">
        <v>3.5</v>
      </c>
      <c r="G128" s="46">
        <f t="shared" si="6"/>
        <v>264.70400000000001</v>
      </c>
      <c r="H128">
        <f t="shared" si="8"/>
        <v>-271</v>
      </c>
      <c r="J128" s="1">
        <f t="shared" si="7"/>
        <v>324.3904</v>
      </c>
    </row>
    <row r="129" spans="1:10">
      <c r="A129">
        <f t="shared" si="9"/>
        <v>-270</v>
      </c>
      <c r="B129" s="40">
        <v>99</v>
      </c>
      <c r="C129">
        <v>60</v>
      </c>
      <c r="D129">
        <v>150</v>
      </c>
      <c r="E129">
        <v>17</v>
      </c>
      <c r="F129" s="40">
        <v>3</v>
      </c>
      <c r="G129" s="1">
        <f t="shared" si="6"/>
        <v>272.77599999999995</v>
      </c>
      <c r="H129">
        <f t="shared" si="8"/>
        <v>-270</v>
      </c>
      <c r="J129" s="1">
        <f t="shared" si="7"/>
        <v>330.91466666666662</v>
      </c>
    </row>
    <row r="130" spans="1:10">
      <c r="A130">
        <f t="shared" si="9"/>
        <v>-269</v>
      </c>
      <c r="B130">
        <v>107</v>
      </c>
      <c r="C130" s="40">
        <v>45</v>
      </c>
      <c r="D130">
        <v>160</v>
      </c>
      <c r="E130">
        <v>18</v>
      </c>
      <c r="F130">
        <v>3.1</v>
      </c>
      <c r="G130" s="1">
        <f t="shared" si="6"/>
        <v>278.74799999999999</v>
      </c>
      <c r="H130">
        <f t="shared" si="8"/>
        <v>-269</v>
      </c>
      <c r="J130" s="1">
        <f t="shared" si="7"/>
        <v>326.56959999999998</v>
      </c>
    </row>
    <row r="131" spans="1:10">
      <c r="A131">
        <f t="shared" si="9"/>
        <v>-268</v>
      </c>
      <c r="B131">
        <v>115</v>
      </c>
      <c r="C131">
        <v>52</v>
      </c>
      <c r="D131">
        <v>170</v>
      </c>
      <c r="E131">
        <v>19</v>
      </c>
      <c r="F131">
        <v>3.2</v>
      </c>
      <c r="G131" s="1">
        <f t="shared" si="6"/>
        <v>296.59999999999997</v>
      </c>
      <c r="H131">
        <f t="shared" si="8"/>
        <v>-268</v>
      </c>
      <c r="J131" s="1">
        <f t="shared" si="7"/>
        <v>330.88226666666668</v>
      </c>
    </row>
    <row r="132" spans="1:10">
      <c r="A132">
        <f t="shared" si="9"/>
        <v>-267</v>
      </c>
      <c r="B132">
        <v>123</v>
      </c>
      <c r="C132">
        <v>59</v>
      </c>
      <c r="D132">
        <v>180</v>
      </c>
      <c r="E132">
        <v>20</v>
      </c>
      <c r="F132">
        <v>3.3</v>
      </c>
      <c r="G132" s="1">
        <f t="shared" si="6"/>
        <v>314.452</v>
      </c>
      <c r="H132">
        <f t="shared" si="8"/>
        <v>-267</v>
      </c>
      <c r="J132" s="1">
        <f t="shared" si="7"/>
        <v>337.714</v>
      </c>
    </row>
    <row r="133" spans="1:10">
      <c r="A133">
        <f t="shared" si="9"/>
        <v>-266</v>
      </c>
      <c r="B133">
        <v>131</v>
      </c>
      <c r="C133">
        <v>66</v>
      </c>
      <c r="D133">
        <v>195</v>
      </c>
      <c r="E133" s="40">
        <v>21</v>
      </c>
      <c r="F133" s="40">
        <v>3.5</v>
      </c>
      <c r="G133" s="1">
        <f t="shared" si="6"/>
        <v>335.85199999999998</v>
      </c>
      <c r="H133">
        <f t="shared" si="8"/>
        <v>-266</v>
      </c>
      <c r="J133" s="1">
        <f t="shared" si="7"/>
        <v>342.96840000000003</v>
      </c>
    </row>
    <row r="134" spans="1:10">
      <c r="A134" s="41">
        <f t="shared" si="9"/>
        <v>-265</v>
      </c>
      <c r="B134" s="41">
        <v>139</v>
      </c>
      <c r="C134" s="41">
        <v>73</v>
      </c>
      <c r="D134" s="41">
        <v>210</v>
      </c>
      <c r="E134" s="41">
        <v>19</v>
      </c>
      <c r="F134" s="41">
        <v>3.7</v>
      </c>
      <c r="G134" s="42">
        <f t="shared" si="6"/>
        <v>346.82400000000001</v>
      </c>
      <c r="H134">
        <f t="shared" si="8"/>
        <v>-265</v>
      </c>
      <c r="J134" s="1">
        <f t="shared" si="7"/>
        <v>347.11533333333335</v>
      </c>
    </row>
    <row r="135" spans="1:10">
      <c r="A135">
        <f t="shared" si="9"/>
        <v>-264</v>
      </c>
      <c r="B135">
        <v>147</v>
      </c>
      <c r="C135">
        <v>80</v>
      </c>
      <c r="D135">
        <v>225</v>
      </c>
      <c r="E135" s="40">
        <v>17</v>
      </c>
      <c r="F135" s="40">
        <v>4</v>
      </c>
      <c r="G135" s="1">
        <f t="shared" si="6"/>
        <v>360.34399999999999</v>
      </c>
      <c r="H135">
        <f t="shared" si="8"/>
        <v>-264</v>
      </c>
      <c r="J135" s="1">
        <f t="shared" si="7"/>
        <v>349.81853333333333</v>
      </c>
    </row>
    <row r="136" spans="1:10">
      <c r="A136">
        <f t="shared" si="9"/>
        <v>-263</v>
      </c>
      <c r="B136">
        <v>155</v>
      </c>
      <c r="C136">
        <v>87</v>
      </c>
      <c r="D136">
        <v>240</v>
      </c>
      <c r="E136">
        <v>25</v>
      </c>
      <c r="F136">
        <v>3.9</v>
      </c>
      <c r="G136" s="1">
        <f t="shared" si="6"/>
        <v>398.43200000000002</v>
      </c>
      <c r="H136">
        <f t="shared" si="8"/>
        <v>-263</v>
      </c>
      <c r="I136" t="s">
        <v>8</v>
      </c>
      <c r="J136" s="1">
        <f t="shared" si="7"/>
        <v>343.82706666666672</v>
      </c>
    </row>
    <row r="137" spans="1:10">
      <c r="A137">
        <f t="shared" si="9"/>
        <v>-262</v>
      </c>
      <c r="B137">
        <v>162</v>
      </c>
      <c r="C137">
        <v>94</v>
      </c>
      <c r="D137">
        <v>255</v>
      </c>
      <c r="E137">
        <v>33</v>
      </c>
      <c r="F137">
        <v>3.8</v>
      </c>
      <c r="G137" s="1">
        <f t="shared" si="6"/>
        <v>435.76400000000001</v>
      </c>
      <c r="H137">
        <f t="shared" si="8"/>
        <v>-262</v>
      </c>
      <c r="J137" s="1">
        <f t="shared" si="7"/>
        <v>342.67800000000005</v>
      </c>
    </row>
    <row r="138" spans="1:10" ht="15.75">
      <c r="A138" s="44">
        <f t="shared" si="9"/>
        <v>-261</v>
      </c>
      <c r="B138" s="40">
        <v>168</v>
      </c>
      <c r="C138" s="40">
        <v>110</v>
      </c>
      <c r="D138" s="40">
        <v>270</v>
      </c>
      <c r="E138" s="40">
        <v>42</v>
      </c>
      <c r="F138">
        <v>3.65</v>
      </c>
      <c r="G138" s="43">
        <f t="shared" si="6"/>
        <v>479.40199999999999</v>
      </c>
      <c r="H138">
        <f t="shared" si="8"/>
        <v>-261</v>
      </c>
      <c r="J138" s="1">
        <f t="shared" si="7"/>
        <v>342.52440000000007</v>
      </c>
    </row>
    <row r="139" spans="1:10">
      <c r="A139">
        <f t="shared" si="9"/>
        <v>-260</v>
      </c>
      <c r="B139">
        <v>150</v>
      </c>
      <c r="C139">
        <v>108</v>
      </c>
      <c r="D139">
        <v>250</v>
      </c>
      <c r="E139" s="40">
        <v>36</v>
      </c>
      <c r="F139" s="40">
        <v>3.5</v>
      </c>
      <c r="G139" s="1">
        <f t="shared" si="6"/>
        <v>436.03600000000006</v>
      </c>
      <c r="H139">
        <f t="shared" si="8"/>
        <v>-260</v>
      </c>
      <c r="J139" s="1">
        <f t="shared" si="7"/>
        <v>342.42106666666677</v>
      </c>
    </row>
    <row r="140" spans="1:10">
      <c r="A140">
        <f t="shared" si="9"/>
        <v>-259</v>
      </c>
      <c r="B140">
        <v>130</v>
      </c>
      <c r="C140">
        <v>105</v>
      </c>
      <c r="D140">
        <v>230</v>
      </c>
      <c r="E140">
        <v>32</v>
      </c>
      <c r="F140">
        <v>3</v>
      </c>
      <c r="G140" s="1">
        <f t="shared" si="6"/>
        <v>388.65200000000004</v>
      </c>
      <c r="H140">
        <f t="shared" si="8"/>
        <v>-259</v>
      </c>
      <c r="J140" s="1">
        <f t="shared" si="7"/>
        <v>349.13440000000003</v>
      </c>
    </row>
    <row r="141" spans="1:10">
      <c r="A141">
        <f t="shared" si="9"/>
        <v>-258</v>
      </c>
      <c r="B141">
        <v>110</v>
      </c>
      <c r="C141">
        <v>102</v>
      </c>
      <c r="D141">
        <v>215</v>
      </c>
      <c r="E141">
        <v>28</v>
      </c>
      <c r="F141">
        <v>2.5</v>
      </c>
      <c r="G141" s="1">
        <f t="shared" si="6"/>
        <v>342.26800000000003</v>
      </c>
      <c r="H141">
        <f t="shared" si="8"/>
        <v>-258</v>
      </c>
      <c r="J141" s="1">
        <f t="shared" si="7"/>
        <v>366.20906666666667</v>
      </c>
    </row>
    <row r="142" spans="1:10">
      <c r="A142">
        <f t="shared" si="9"/>
        <v>-257</v>
      </c>
      <c r="B142" s="40">
        <v>90</v>
      </c>
      <c r="C142" s="40">
        <v>100</v>
      </c>
      <c r="D142" s="40">
        <v>200</v>
      </c>
      <c r="E142">
        <v>24</v>
      </c>
      <c r="F142">
        <v>2</v>
      </c>
      <c r="G142" s="1">
        <f t="shared" si="6"/>
        <v>296.42400000000004</v>
      </c>
      <c r="H142">
        <f t="shared" si="8"/>
        <v>-257</v>
      </c>
      <c r="J142" s="1">
        <f t="shared" si="7"/>
        <v>382.63493333333332</v>
      </c>
    </row>
    <row r="143" spans="1:10">
      <c r="A143">
        <f t="shared" si="9"/>
        <v>-256</v>
      </c>
      <c r="B143" s="40">
        <v>36</v>
      </c>
      <c r="C143" s="40">
        <v>51</v>
      </c>
      <c r="D143" s="40">
        <v>108</v>
      </c>
      <c r="E143">
        <v>21</v>
      </c>
      <c r="F143" s="40">
        <v>1</v>
      </c>
      <c r="G143" s="46">
        <f t="shared" ref="G143:G206" si="10">(0.756*B143)+(0.54*C143)+(0.2*D143)+(3.476*E143+(25.48*F143))</f>
        <v>174.83199999999999</v>
      </c>
      <c r="H143">
        <f t="shared" si="8"/>
        <v>-256</v>
      </c>
      <c r="J143" s="1">
        <f t="shared" si="7"/>
        <v>388.70800000000003</v>
      </c>
    </row>
    <row r="144" spans="1:10">
      <c r="A144">
        <f t="shared" si="9"/>
        <v>-255</v>
      </c>
      <c r="B144" s="40">
        <v>30</v>
      </c>
      <c r="C144" s="40">
        <v>48</v>
      </c>
      <c r="D144" s="40">
        <v>225</v>
      </c>
      <c r="E144" s="40">
        <v>18</v>
      </c>
      <c r="F144" s="40">
        <v>3.9</v>
      </c>
      <c r="G144" s="1">
        <f t="shared" si="10"/>
        <v>255.54</v>
      </c>
      <c r="H144">
        <f t="shared" si="8"/>
        <v>-255</v>
      </c>
      <c r="J144" s="1">
        <f t="shared" si="7"/>
        <v>391.80693333333335</v>
      </c>
    </row>
    <row r="145" spans="1:10">
      <c r="A145">
        <f t="shared" si="9"/>
        <v>-254</v>
      </c>
      <c r="B145" s="40">
        <v>42</v>
      </c>
      <c r="C145" s="40">
        <v>60</v>
      </c>
      <c r="D145" s="40">
        <v>210</v>
      </c>
      <c r="E145" s="40">
        <v>27</v>
      </c>
      <c r="F145">
        <v>3</v>
      </c>
      <c r="G145" s="1">
        <f t="shared" si="10"/>
        <v>276.44400000000002</v>
      </c>
      <c r="H145">
        <f t="shared" si="8"/>
        <v>-254</v>
      </c>
      <c r="J145" s="1">
        <f t="shared" si="7"/>
        <v>396.43973333333344</v>
      </c>
    </row>
    <row r="146" spans="1:10">
      <c r="A146">
        <f t="shared" si="9"/>
        <v>-253</v>
      </c>
      <c r="B146" s="40">
        <v>114</v>
      </c>
      <c r="C146">
        <v>75</v>
      </c>
      <c r="D146" s="40">
        <v>225</v>
      </c>
      <c r="E146" s="40">
        <v>13.5</v>
      </c>
      <c r="F146" s="40">
        <v>3</v>
      </c>
      <c r="G146" s="1">
        <f t="shared" si="10"/>
        <v>295.05</v>
      </c>
      <c r="H146">
        <f t="shared" si="8"/>
        <v>-253</v>
      </c>
      <c r="J146" s="1">
        <f t="shared" si="7"/>
        <v>404.42093333333338</v>
      </c>
    </row>
    <row r="147" spans="1:10">
      <c r="A147">
        <f t="shared" si="9"/>
        <v>-252</v>
      </c>
      <c r="B147">
        <v>178</v>
      </c>
      <c r="C147">
        <v>90</v>
      </c>
      <c r="D147" s="40">
        <v>108</v>
      </c>
      <c r="E147">
        <v>40</v>
      </c>
      <c r="F147">
        <v>2.8</v>
      </c>
      <c r="G147" s="1">
        <f t="shared" si="10"/>
        <v>415.15199999999999</v>
      </c>
      <c r="H147">
        <f t="shared" si="8"/>
        <v>-252</v>
      </c>
      <c r="J147" s="1">
        <f t="shared" si="7"/>
        <v>415.33080000000001</v>
      </c>
    </row>
    <row r="148" spans="1:10">
      <c r="A148">
        <f t="shared" si="9"/>
        <v>-251</v>
      </c>
      <c r="B148" s="40">
        <v>240</v>
      </c>
      <c r="C148" s="40">
        <v>108</v>
      </c>
      <c r="D148" s="40">
        <v>270</v>
      </c>
      <c r="E148" s="40">
        <v>66</v>
      </c>
      <c r="F148">
        <v>2.7</v>
      </c>
      <c r="G148" s="1">
        <f t="shared" si="10"/>
        <v>591.97199999999998</v>
      </c>
      <c r="H148">
        <f t="shared" si="8"/>
        <v>-251</v>
      </c>
      <c r="J148" s="1">
        <f t="shared" si="7"/>
        <v>426.46280000000007</v>
      </c>
    </row>
    <row r="149" spans="1:10" ht="15">
      <c r="A149">
        <f t="shared" si="9"/>
        <v>-250</v>
      </c>
      <c r="B149">
        <v>210</v>
      </c>
      <c r="C149">
        <v>112</v>
      </c>
      <c r="D149" s="40">
        <v>300</v>
      </c>
      <c r="E149" s="45">
        <v>72</v>
      </c>
      <c r="F149" s="40">
        <v>2.5</v>
      </c>
      <c r="G149" s="1">
        <f t="shared" si="10"/>
        <v>593.21199999999999</v>
      </c>
      <c r="H149">
        <f t="shared" si="8"/>
        <v>-250</v>
      </c>
      <c r="J149" s="1">
        <f t="shared" si="7"/>
        <v>437.87826666666672</v>
      </c>
    </row>
    <row r="150" spans="1:10">
      <c r="A150">
        <f t="shared" si="9"/>
        <v>-249</v>
      </c>
      <c r="B150" s="40">
        <v>180</v>
      </c>
      <c r="C150">
        <v>116</v>
      </c>
      <c r="D150" s="40">
        <v>360</v>
      </c>
      <c r="E150" s="40">
        <v>30</v>
      </c>
      <c r="F150" s="40">
        <v>3</v>
      </c>
      <c r="G150" s="1">
        <f t="shared" si="10"/>
        <v>451.44000000000005</v>
      </c>
      <c r="H150">
        <f t="shared" si="8"/>
        <v>-249</v>
      </c>
      <c r="J150" s="1">
        <f t="shared" ref="J150:J213" si="11">AVERAGE(G143:G157)</f>
        <v>449.81186666666667</v>
      </c>
    </row>
    <row r="151" spans="1:10">
      <c r="A151">
        <f t="shared" si="9"/>
        <v>-248</v>
      </c>
      <c r="B151" s="40">
        <v>111</v>
      </c>
      <c r="C151" s="40">
        <v>120</v>
      </c>
      <c r="D151" s="40">
        <v>450</v>
      </c>
      <c r="E151" s="40">
        <v>30</v>
      </c>
      <c r="F151">
        <v>4</v>
      </c>
      <c r="G151" s="1">
        <f t="shared" si="10"/>
        <v>444.916</v>
      </c>
      <c r="H151">
        <f t="shared" si="8"/>
        <v>-248</v>
      </c>
      <c r="J151" s="1">
        <f t="shared" si="11"/>
        <v>469.4081333333333</v>
      </c>
    </row>
    <row r="152" spans="1:10">
      <c r="A152">
        <f t="shared" si="9"/>
        <v>-247</v>
      </c>
      <c r="B152" s="40">
        <v>100</v>
      </c>
      <c r="C152" s="40">
        <v>128</v>
      </c>
      <c r="D152" s="40">
        <v>540</v>
      </c>
      <c r="E152" s="40">
        <v>36</v>
      </c>
      <c r="F152" s="40">
        <v>5</v>
      </c>
      <c r="G152" s="1">
        <f t="shared" si="10"/>
        <v>505.25599999999997</v>
      </c>
      <c r="H152">
        <f t="shared" si="8"/>
        <v>-247</v>
      </c>
      <c r="J152" s="1">
        <f t="shared" si="11"/>
        <v>474.05053333333336</v>
      </c>
    </row>
    <row r="153" spans="1:10">
      <c r="A153" s="41">
        <f t="shared" si="9"/>
        <v>-246</v>
      </c>
      <c r="B153" s="40">
        <v>198</v>
      </c>
      <c r="C153" s="40">
        <v>126</v>
      </c>
      <c r="D153" s="40">
        <v>540</v>
      </c>
      <c r="E153" s="40">
        <v>42</v>
      </c>
      <c r="F153" s="40">
        <v>5</v>
      </c>
      <c r="G153" s="42">
        <f t="shared" si="10"/>
        <v>599.12</v>
      </c>
      <c r="H153">
        <f t="shared" si="8"/>
        <v>-246</v>
      </c>
      <c r="J153" s="1">
        <f t="shared" si="11"/>
        <v>475.88759999999996</v>
      </c>
    </row>
    <row r="154" spans="1:10" ht="15.75">
      <c r="A154" s="44">
        <f t="shared" si="9"/>
        <v>-245</v>
      </c>
      <c r="B154" s="40">
        <v>258</v>
      </c>
      <c r="C154" s="40">
        <v>135</v>
      </c>
      <c r="D154" s="40">
        <v>396</v>
      </c>
      <c r="E154" s="40">
        <v>36</v>
      </c>
      <c r="F154" s="40">
        <v>5</v>
      </c>
      <c r="G154" s="43">
        <f t="shared" si="10"/>
        <v>599.68399999999997</v>
      </c>
      <c r="H154">
        <f t="shared" si="8"/>
        <v>-245</v>
      </c>
      <c r="J154" s="1">
        <f t="shared" si="11"/>
        <v>476.78160000000003</v>
      </c>
    </row>
    <row r="155" spans="1:10">
      <c r="A155">
        <f t="shared" si="9"/>
        <v>-244</v>
      </c>
      <c r="B155">
        <v>240</v>
      </c>
      <c r="C155">
        <v>120</v>
      </c>
      <c r="D155">
        <v>370</v>
      </c>
      <c r="E155">
        <v>34</v>
      </c>
      <c r="F155">
        <v>4.5999999999999996</v>
      </c>
      <c r="G155" s="1">
        <f t="shared" si="10"/>
        <v>555.63200000000006</v>
      </c>
      <c r="H155">
        <f t="shared" si="8"/>
        <v>-244</v>
      </c>
      <c r="I155" t="s">
        <v>8</v>
      </c>
      <c r="J155" s="1">
        <f t="shared" si="11"/>
        <v>469.97586666666666</v>
      </c>
    </row>
    <row r="156" spans="1:10">
      <c r="A156">
        <f t="shared" si="9"/>
        <v>-243</v>
      </c>
      <c r="B156">
        <v>221</v>
      </c>
      <c r="C156">
        <v>105</v>
      </c>
      <c r="D156">
        <v>340</v>
      </c>
      <c r="E156">
        <v>33</v>
      </c>
      <c r="F156">
        <v>4.2</v>
      </c>
      <c r="G156" s="1">
        <f t="shared" si="10"/>
        <v>513.5</v>
      </c>
      <c r="H156">
        <f t="shared" si="8"/>
        <v>-243</v>
      </c>
      <c r="J156" s="1">
        <f t="shared" si="11"/>
        <v>450.00866666666667</v>
      </c>
    </row>
    <row r="157" spans="1:10">
      <c r="A157">
        <f t="shared" si="9"/>
        <v>-242</v>
      </c>
      <c r="B157" s="40">
        <v>204</v>
      </c>
      <c r="C157">
        <v>90</v>
      </c>
      <c r="D157">
        <v>310</v>
      </c>
      <c r="E157">
        <v>32</v>
      </c>
      <c r="F157">
        <v>3.9</v>
      </c>
      <c r="G157" s="1">
        <f t="shared" si="10"/>
        <v>475.42799999999994</v>
      </c>
      <c r="H157">
        <f t="shared" si="8"/>
        <v>-242</v>
      </c>
      <c r="J157" s="1">
        <f t="shared" si="11"/>
        <v>428.47266666666667</v>
      </c>
    </row>
    <row r="158" spans="1:10">
      <c r="A158">
        <f t="shared" si="9"/>
        <v>-241</v>
      </c>
      <c r="B158" s="40">
        <v>225</v>
      </c>
      <c r="C158">
        <v>81</v>
      </c>
      <c r="D158">
        <v>290</v>
      </c>
      <c r="E158">
        <v>31</v>
      </c>
      <c r="F158" s="40">
        <v>3.5</v>
      </c>
      <c r="G158" s="1">
        <f t="shared" si="10"/>
        <v>468.77600000000007</v>
      </c>
      <c r="H158">
        <f t="shared" si="8"/>
        <v>-241</v>
      </c>
      <c r="J158" s="1">
        <f t="shared" si="11"/>
        <v>414.86279999999999</v>
      </c>
    </row>
    <row r="159" spans="1:10">
      <c r="A159">
        <f t="shared" si="9"/>
        <v>-240</v>
      </c>
      <c r="B159" s="40">
        <v>48</v>
      </c>
      <c r="C159" s="40">
        <v>72</v>
      </c>
      <c r="D159" s="40">
        <v>270</v>
      </c>
      <c r="E159" s="40">
        <v>30</v>
      </c>
      <c r="F159">
        <v>3.6</v>
      </c>
      <c r="G159" s="1">
        <f t="shared" si="10"/>
        <v>325.17600000000004</v>
      </c>
      <c r="H159">
        <f t="shared" si="8"/>
        <v>-240</v>
      </c>
      <c r="J159" s="1">
        <f t="shared" si="11"/>
        <v>399.3821333333334</v>
      </c>
    </row>
    <row r="160" spans="1:10">
      <c r="A160">
        <f t="shared" si="9"/>
        <v>-239</v>
      </c>
      <c r="B160" s="40">
        <v>45</v>
      </c>
      <c r="C160">
        <v>72</v>
      </c>
      <c r="D160">
        <v>267</v>
      </c>
      <c r="E160" s="40">
        <v>24</v>
      </c>
      <c r="F160">
        <v>3.7</v>
      </c>
      <c r="G160" s="1">
        <f t="shared" si="10"/>
        <v>304</v>
      </c>
      <c r="H160">
        <f t="shared" si="8"/>
        <v>-239</v>
      </c>
      <c r="J160" s="1">
        <f t="shared" si="11"/>
        <v>380.11981333333335</v>
      </c>
    </row>
    <row r="161" spans="1:10">
      <c r="A161">
        <f t="shared" si="9"/>
        <v>-238</v>
      </c>
      <c r="B161">
        <v>82</v>
      </c>
      <c r="C161">
        <v>72</v>
      </c>
      <c r="D161">
        <v>263</v>
      </c>
      <c r="E161">
        <v>16</v>
      </c>
      <c r="F161">
        <v>3.9</v>
      </c>
      <c r="G161" s="1">
        <f t="shared" si="10"/>
        <v>308.46000000000004</v>
      </c>
      <c r="H161">
        <f t="shared" si="8"/>
        <v>-238</v>
      </c>
      <c r="J161" s="1">
        <f t="shared" si="11"/>
        <v>354.46648000000005</v>
      </c>
    </row>
    <row r="162" spans="1:10">
      <c r="A162">
        <f t="shared" si="9"/>
        <v>-237</v>
      </c>
      <c r="B162" s="40">
        <v>120</v>
      </c>
      <c r="C162" s="40">
        <v>72</v>
      </c>
      <c r="D162" s="40">
        <v>260</v>
      </c>
      <c r="E162" s="40">
        <v>8.5</v>
      </c>
      <c r="F162" s="40">
        <v>4</v>
      </c>
      <c r="G162" s="1">
        <f t="shared" si="10"/>
        <v>313.06600000000003</v>
      </c>
      <c r="H162">
        <f t="shared" si="8"/>
        <v>-237</v>
      </c>
      <c r="J162" s="1">
        <f t="shared" si="11"/>
        <v>339.00221333333337</v>
      </c>
    </row>
    <row r="163" spans="1:10">
      <c r="A163">
        <f t="shared" si="9"/>
        <v>-236</v>
      </c>
      <c r="B163">
        <v>92</v>
      </c>
      <c r="C163">
        <v>70</v>
      </c>
      <c r="D163">
        <v>263</v>
      </c>
      <c r="E163">
        <v>11</v>
      </c>
      <c r="F163">
        <v>3.7</v>
      </c>
      <c r="G163" s="1">
        <f t="shared" si="10"/>
        <v>292.464</v>
      </c>
      <c r="H163">
        <f t="shared" si="8"/>
        <v>-236</v>
      </c>
      <c r="J163" s="1">
        <f t="shared" si="11"/>
        <v>330.30968000000001</v>
      </c>
    </row>
    <row r="164" spans="1:10">
      <c r="A164">
        <f t="shared" si="9"/>
        <v>-235</v>
      </c>
      <c r="B164">
        <v>64</v>
      </c>
      <c r="C164">
        <v>66</v>
      </c>
      <c r="D164">
        <v>267</v>
      </c>
      <c r="E164">
        <v>14</v>
      </c>
      <c r="F164">
        <v>3.3</v>
      </c>
      <c r="G164" s="1">
        <f t="shared" si="10"/>
        <v>270.17200000000003</v>
      </c>
      <c r="H164">
        <f t="shared" si="8"/>
        <v>-235</v>
      </c>
      <c r="J164" s="1">
        <f t="shared" si="11"/>
        <v>328.16007999999999</v>
      </c>
    </row>
    <row r="165" spans="1:10">
      <c r="A165">
        <f t="shared" si="9"/>
        <v>-234</v>
      </c>
      <c r="B165" s="40">
        <v>36</v>
      </c>
      <c r="C165" s="40">
        <v>63</v>
      </c>
      <c r="D165" s="40">
        <v>270</v>
      </c>
      <c r="E165" s="40">
        <v>16</v>
      </c>
      <c r="F165" s="40">
        <v>3</v>
      </c>
      <c r="G165" s="1">
        <f t="shared" si="10"/>
        <v>247.29199999999997</v>
      </c>
      <c r="H165">
        <f t="shared" si="8"/>
        <v>-234</v>
      </c>
      <c r="J165" s="1">
        <f t="shared" si="11"/>
        <v>326.07741333333337</v>
      </c>
    </row>
    <row r="166" spans="1:10">
      <c r="A166">
        <f t="shared" si="9"/>
        <v>-233</v>
      </c>
      <c r="B166" s="40">
        <v>30</v>
      </c>
      <c r="C166">
        <v>50</v>
      </c>
      <c r="D166">
        <v>262</v>
      </c>
      <c r="E166" s="40">
        <v>13.5</v>
      </c>
      <c r="F166" s="40">
        <v>2.5</v>
      </c>
      <c r="G166" s="46">
        <f t="shared" si="10"/>
        <v>212.70600000000002</v>
      </c>
      <c r="H166">
        <f t="shared" si="8"/>
        <v>-233</v>
      </c>
      <c r="J166" s="1">
        <f t="shared" si="11"/>
        <v>321.58408000000003</v>
      </c>
    </row>
    <row r="167" spans="1:10">
      <c r="A167">
        <f t="shared" si="9"/>
        <v>-232</v>
      </c>
      <c r="B167" s="40">
        <v>35</v>
      </c>
      <c r="C167" s="40">
        <v>36</v>
      </c>
      <c r="D167" s="40">
        <v>255</v>
      </c>
      <c r="E167" s="40">
        <v>8.6999999999999993</v>
      </c>
      <c r="F167" s="40">
        <v>3.5</v>
      </c>
      <c r="G167" s="1">
        <f t="shared" si="10"/>
        <v>216.3212</v>
      </c>
      <c r="H167">
        <f t="shared" ref="H167:H230" si="12">A167</f>
        <v>-232</v>
      </c>
      <c r="J167" s="1">
        <f t="shared" si="11"/>
        <v>326.36861333333337</v>
      </c>
    </row>
    <row r="168" spans="1:10">
      <c r="A168">
        <f t="shared" ref="A168:A231" si="13">A167+1</f>
        <v>-231</v>
      </c>
      <c r="B168">
        <v>39</v>
      </c>
      <c r="C168">
        <v>70</v>
      </c>
      <c r="D168" s="40">
        <v>185</v>
      </c>
      <c r="E168" s="40">
        <v>6</v>
      </c>
      <c r="F168" s="40">
        <v>3.5</v>
      </c>
      <c r="G168" s="1">
        <f t="shared" si="10"/>
        <v>214.32</v>
      </c>
      <c r="H168">
        <f t="shared" si="12"/>
        <v>-231</v>
      </c>
      <c r="J168" s="1">
        <f t="shared" si="11"/>
        <v>331.55794666666674</v>
      </c>
    </row>
    <row r="169" spans="1:10">
      <c r="A169">
        <f t="shared" si="13"/>
        <v>-230</v>
      </c>
      <c r="B169" s="40">
        <v>160</v>
      </c>
      <c r="C169" s="40">
        <v>108</v>
      </c>
      <c r="D169" s="40">
        <v>180</v>
      </c>
      <c r="E169">
        <v>16</v>
      </c>
      <c r="F169">
        <v>3.8</v>
      </c>
      <c r="G169" s="1">
        <f t="shared" si="10"/>
        <v>367.72</v>
      </c>
      <c r="H169">
        <f t="shared" si="12"/>
        <v>-230</v>
      </c>
      <c r="J169" s="1">
        <f t="shared" si="11"/>
        <v>335.59421333333341</v>
      </c>
    </row>
    <row r="170" spans="1:10">
      <c r="A170">
        <f t="shared" si="13"/>
        <v>-229</v>
      </c>
      <c r="B170">
        <v>180</v>
      </c>
      <c r="C170">
        <v>108</v>
      </c>
      <c r="D170">
        <v>180</v>
      </c>
      <c r="E170">
        <v>26</v>
      </c>
      <c r="F170">
        <v>4.0999999999999996</v>
      </c>
      <c r="G170" s="1">
        <f t="shared" si="10"/>
        <v>425.24400000000003</v>
      </c>
      <c r="H170">
        <f t="shared" si="12"/>
        <v>-229</v>
      </c>
      <c r="J170" s="1">
        <f t="shared" si="11"/>
        <v>338.39861333333323</v>
      </c>
    </row>
    <row r="171" spans="1:10" ht="15.75">
      <c r="A171" s="44">
        <f t="shared" si="13"/>
        <v>-228</v>
      </c>
      <c r="B171" s="40">
        <v>198</v>
      </c>
      <c r="C171" s="40">
        <v>108</v>
      </c>
      <c r="D171" s="40">
        <v>180</v>
      </c>
      <c r="E171" s="40">
        <v>36</v>
      </c>
      <c r="F171">
        <v>4.4000000000000004</v>
      </c>
      <c r="G171" s="43">
        <f t="shared" si="10"/>
        <v>481.25599999999997</v>
      </c>
      <c r="H171">
        <f t="shared" si="12"/>
        <v>-228</v>
      </c>
      <c r="J171" s="1">
        <f t="shared" si="11"/>
        <v>344.07087999999999</v>
      </c>
    </row>
    <row r="172" spans="1:10">
      <c r="A172" s="41">
        <f t="shared" si="13"/>
        <v>-227</v>
      </c>
      <c r="B172" s="41">
        <v>153</v>
      </c>
      <c r="C172" s="41">
        <v>102</v>
      </c>
      <c r="D172" s="41">
        <v>225</v>
      </c>
      <c r="E172" s="41">
        <v>32</v>
      </c>
      <c r="F172" s="41">
        <v>4.5999999999999996</v>
      </c>
      <c r="G172" s="42">
        <f t="shared" si="10"/>
        <v>444.18799999999999</v>
      </c>
      <c r="H172">
        <f t="shared" si="12"/>
        <v>-227</v>
      </c>
      <c r="J172" s="1">
        <f t="shared" si="11"/>
        <v>350.49594666666667</v>
      </c>
    </row>
    <row r="173" spans="1:10">
      <c r="A173">
        <f t="shared" si="13"/>
        <v>-226</v>
      </c>
      <c r="B173" s="40">
        <v>105</v>
      </c>
      <c r="C173" s="40">
        <v>96</v>
      </c>
      <c r="D173" s="40">
        <v>270</v>
      </c>
      <c r="E173" s="40">
        <v>27</v>
      </c>
      <c r="F173">
        <v>4.8</v>
      </c>
      <c r="G173" s="1">
        <f t="shared" si="10"/>
        <v>401.37599999999998</v>
      </c>
      <c r="H173">
        <f t="shared" si="12"/>
        <v>-226</v>
      </c>
      <c r="J173" s="1">
        <f t="shared" si="11"/>
        <v>357.49274666666662</v>
      </c>
    </row>
    <row r="174" spans="1:10">
      <c r="A174">
        <f t="shared" si="13"/>
        <v>-225</v>
      </c>
      <c r="B174" s="40">
        <v>130</v>
      </c>
      <c r="C174" s="40">
        <v>96</v>
      </c>
      <c r="D174" s="40">
        <v>180</v>
      </c>
      <c r="E174" s="40">
        <v>24</v>
      </c>
      <c r="F174" s="40">
        <v>5</v>
      </c>
      <c r="G174" s="1">
        <f t="shared" si="10"/>
        <v>396.94400000000002</v>
      </c>
      <c r="H174">
        <f t="shared" si="12"/>
        <v>-225</v>
      </c>
      <c r="I174" t="s">
        <v>11</v>
      </c>
      <c r="J174" s="1">
        <f t="shared" si="11"/>
        <v>366.34407999999991</v>
      </c>
    </row>
    <row r="175" spans="1:10">
      <c r="A175">
        <f t="shared" si="13"/>
        <v>-224</v>
      </c>
      <c r="B175">
        <v>110</v>
      </c>
      <c r="C175">
        <v>102</v>
      </c>
      <c r="D175">
        <v>194</v>
      </c>
      <c r="E175">
        <v>23</v>
      </c>
      <c r="F175">
        <v>4.9000000000000004</v>
      </c>
      <c r="G175" s="1">
        <f t="shared" si="10"/>
        <v>381.84000000000003</v>
      </c>
      <c r="H175">
        <f t="shared" si="12"/>
        <v>-224</v>
      </c>
      <c r="J175" s="1">
        <f t="shared" si="11"/>
        <v>375.19733333333329</v>
      </c>
    </row>
    <row r="176" spans="1:10">
      <c r="A176">
        <f t="shared" si="13"/>
        <v>-223</v>
      </c>
      <c r="B176">
        <v>93</v>
      </c>
      <c r="C176">
        <v>108</v>
      </c>
      <c r="D176">
        <v>208</v>
      </c>
      <c r="E176">
        <v>22</v>
      </c>
      <c r="F176">
        <v>4.8</v>
      </c>
      <c r="G176" s="1">
        <f t="shared" si="10"/>
        <v>369.00400000000002</v>
      </c>
      <c r="H176">
        <f t="shared" si="12"/>
        <v>-223</v>
      </c>
      <c r="J176" s="1">
        <f t="shared" si="11"/>
        <v>384.62266666666653</v>
      </c>
    </row>
    <row r="177" spans="1:10">
      <c r="A177">
        <f t="shared" si="13"/>
        <v>-222</v>
      </c>
      <c r="B177" s="40">
        <v>78</v>
      </c>
      <c r="C177">
        <v>114</v>
      </c>
      <c r="D177">
        <v>222</v>
      </c>
      <c r="E177">
        <v>21</v>
      </c>
      <c r="F177">
        <v>4.5999999999999996</v>
      </c>
      <c r="G177" s="1">
        <f t="shared" si="10"/>
        <v>355.13200000000001</v>
      </c>
      <c r="H177">
        <f t="shared" si="12"/>
        <v>-222</v>
      </c>
      <c r="J177" s="1">
        <f t="shared" si="11"/>
        <v>384.06426666666658</v>
      </c>
    </row>
    <row r="178" spans="1:10">
      <c r="A178">
        <f t="shared" si="13"/>
        <v>-221</v>
      </c>
      <c r="B178" s="40">
        <v>111</v>
      </c>
      <c r="C178" s="40">
        <v>120</v>
      </c>
      <c r="D178">
        <v>236</v>
      </c>
      <c r="E178">
        <v>20</v>
      </c>
      <c r="F178">
        <v>4.4000000000000004</v>
      </c>
      <c r="G178" s="1">
        <f t="shared" si="10"/>
        <v>377.548</v>
      </c>
      <c r="H178">
        <f t="shared" si="12"/>
        <v>-221</v>
      </c>
      <c r="J178" s="1">
        <f t="shared" si="11"/>
        <v>380.10959999999994</v>
      </c>
    </row>
    <row r="179" spans="1:10">
      <c r="A179">
        <f t="shared" si="13"/>
        <v>-220</v>
      </c>
      <c r="B179">
        <v>105</v>
      </c>
      <c r="C179">
        <v>114</v>
      </c>
      <c r="D179">
        <v>250</v>
      </c>
      <c r="E179">
        <v>19</v>
      </c>
      <c r="F179">
        <v>4.3</v>
      </c>
      <c r="G179" s="1">
        <f t="shared" si="10"/>
        <v>366.548</v>
      </c>
      <c r="H179">
        <f t="shared" si="12"/>
        <v>-220</v>
      </c>
      <c r="J179" s="1">
        <f t="shared" si="11"/>
        <v>372.65040000000005</v>
      </c>
    </row>
    <row r="180" spans="1:10">
      <c r="A180">
        <f t="shared" si="13"/>
        <v>-219</v>
      </c>
      <c r="B180">
        <v>98</v>
      </c>
      <c r="C180">
        <v>108</v>
      </c>
      <c r="D180">
        <v>264</v>
      </c>
      <c r="E180">
        <v>18</v>
      </c>
      <c r="F180">
        <v>4.0999999999999996</v>
      </c>
      <c r="G180" s="1">
        <f t="shared" si="10"/>
        <v>352.24400000000003</v>
      </c>
      <c r="H180">
        <f t="shared" si="12"/>
        <v>-219</v>
      </c>
      <c r="J180" s="1">
        <f t="shared" si="11"/>
        <v>368.03733333333338</v>
      </c>
    </row>
    <row r="181" spans="1:10">
      <c r="A181">
        <f t="shared" si="13"/>
        <v>-218</v>
      </c>
      <c r="B181" s="40">
        <v>93</v>
      </c>
      <c r="C181" s="40">
        <v>102</v>
      </c>
      <c r="D181">
        <v>278</v>
      </c>
      <c r="E181">
        <v>18</v>
      </c>
      <c r="F181" s="40">
        <v>4</v>
      </c>
      <c r="G181" s="46">
        <f t="shared" si="10"/>
        <v>345.476</v>
      </c>
      <c r="H181">
        <f t="shared" si="12"/>
        <v>-218</v>
      </c>
      <c r="J181" s="1">
        <f t="shared" si="11"/>
        <v>366.28426666666672</v>
      </c>
    </row>
    <row r="182" spans="1:10">
      <c r="A182">
        <f t="shared" si="13"/>
        <v>-217</v>
      </c>
      <c r="B182">
        <v>98</v>
      </c>
      <c r="C182">
        <v>103</v>
      </c>
      <c r="D182">
        <v>292</v>
      </c>
      <c r="E182">
        <v>17</v>
      </c>
      <c r="F182">
        <v>4</v>
      </c>
      <c r="G182" s="1">
        <f t="shared" si="10"/>
        <v>349.12</v>
      </c>
      <c r="H182">
        <f t="shared" si="12"/>
        <v>-217</v>
      </c>
      <c r="J182" s="1">
        <f t="shared" si="11"/>
        <v>365.95640000000003</v>
      </c>
    </row>
    <row r="183" spans="1:10">
      <c r="A183">
        <f t="shared" si="13"/>
        <v>-216</v>
      </c>
      <c r="B183">
        <v>103</v>
      </c>
      <c r="C183">
        <v>103</v>
      </c>
      <c r="D183">
        <v>306</v>
      </c>
      <c r="E183">
        <v>17</v>
      </c>
      <c r="F183">
        <v>4</v>
      </c>
      <c r="G183" s="1">
        <f t="shared" si="10"/>
        <v>355.7</v>
      </c>
      <c r="H183">
        <f t="shared" si="12"/>
        <v>-216</v>
      </c>
      <c r="J183" s="1">
        <f t="shared" si="11"/>
        <v>369.11733333333331</v>
      </c>
    </row>
    <row r="184" spans="1:10">
      <c r="A184">
        <f t="shared" si="13"/>
        <v>-215</v>
      </c>
      <c r="B184">
        <v>108</v>
      </c>
      <c r="C184">
        <v>104</v>
      </c>
      <c r="D184">
        <v>320</v>
      </c>
      <c r="E184">
        <v>16</v>
      </c>
      <c r="F184">
        <v>4</v>
      </c>
      <c r="G184" s="1">
        <f t="shared" si="10"/>
        <v>359.34399999999999</v>
      </c>
      <c r="H184">
        <f t="shared" si="12"/>
        <v>-215</v>
      </c>
      <c r="J184" s="1">
        <f t="shared" si="11"/>
        <v>375.84160000000003</v>
      </c>
    </row>
    <row r="185" spans="1:10">
      <c r="A185">
        <f t="shared" si="13"/>
        <v>-214</v>
      </c>
      <c r="B185">
        <v>113</v>
      </c>
      <c r="C185">
        <v>104</v>
      </c>
      <c r="D185">
        <v>334</v>
      </c>
      <c r="E185">
        <v>16</v>
      </c>
      <c r="F185">
        <v>4</v>
      </c>
      <c r="G185" s="1">
        <f t="shared" si="10"/>
        <v>365.92399999999998</v>
      </c>
      <c r="H185">
        <f t="shared" si="12"/>
        <v>-214</v>
      </c>
      <c r="J185" s="1">
        <f t="shared" si="11"/>
        <v>385.55106666666671</v>
      </c>
    </row>
    <row r="186" spans="1:10">
      <c r="A186">
        <f t="shared" si="13"/>
        <v>-213</v>
      </c>
      <c r="B186">
        <v>118</v>
      </c>
      <c r="C186">
        <v>105</v>
      </c>
      <c r="D186">
        <v>347</v>
      </c>
      <c r="E186">
        <v>15</v>
      </c>
      <c r="F186">
        <v>4</v>
      </c>
      <c r="G186" s="1">
        <f t="shared" si="10"/>
        <v>369.36800000000005</v>
      </c>
      <c r="H186">
        <f t="shared" si="12"/>
        <v>-213</v>
      </c>
      <c r="J186" s="1">
        <f t="shared" si="11"/>
        <v>396.95440000000002</v>
      </c>
    </row>
    <row r="187" spans="1:10">
      <c r="A187">
        <f t="shared" si="13"/>
        <v>-212</v>
      </c>
      <c r="B187">
        <v>122</v>
      </c>
      <c r="C187">
        <v>105</v>
      </c>
      <c r="D187" s="40">
        <v>360</v>
      </c>
      <c r="E187">
        <v>15</v>
      </c>
      <c r="F187">
        <v>4</v>
      </c>
      <c r="G187" s="1">
        <f t="shared" si="10"/>
        <v>374.99200000000002</v>
      </c>
      <c r="H187">
        <f t="shared" si="12"/>
        <v>-212</v>
      </c>
      <c r="J187" s="1">
        <f t="shared" si="11"/>
        <v>413.05093333333332</v>
      </c>
    </row>
    <row r="188" spans="1:10">
      <c r="A188">
        <f t="shared" si="13"/>
        <v>-211</v>
      </c>
      <c r="B188" s="40">
        <v>126</v>
      </c>
      <c r="C188">
        <v>106</v>
      </c>
      <c r="D188">
        <v>360</v>
      </c>
      <c r="E188">
        <v>14</v>
      </c>
      <c r="F188">
        <v>4</v>
      </c>
      <c r="G188" s="1">
        <f t="shared" si="10"/>
        <v>375.08000000000004</v>
      </c>
      <c r="H188">
        <f t="shared" si="12"/>
        <v>-211</v>
      </c>
      <c r="J188" s="1">
        <f t="shared" si="11"/>
        <v>433.85933333333338</v>
      </c>
    </row>
    <row r="189" spans="1:10">
      <c r="A189">
        <f t="shared" si="13"/>
        <v>-210</v>
      </c>
      <c r="B189">
        <v>150</v>
      </c>
      <c r="C189">
        <v>107</v>
      </c>
      <c r="D189">
        <v>360</v>
      </c>
      <c r="E189" s="40">
        <v>13.5</v>
      </c>
      <c r="F189" s="40">
        <v>4</v>
      </c>
      <c r="G189" s="1">
        <f t="shared" si="10"/>
        <v>392.02600000000001</v>
      </c>
      <c r="H189">
        <f t="shared" si="12"/>
        <v>-210</v>
      </c>
      <c r="J189" s="1">
        <f t="shared" si="11"/>
        <v>445.83213333333333</v>
      </c>
    </row>
    <row r="190" spans="1:10">
      <c r="A190">
        <f t="shared" si="13"/>
        <v>-209</v>
      </c>
      <c r="B190" s="40">
        <v>174</v>
      </c>
      <c r="C190" s="40">
        <v>108</v>
      </c>
      <c r="D190" s="40">
        <v>360</v>
      </c>
      <c r="E190" s="40">
        <v>22.5</v>
      </c>
      <c r="F190" s="40">
        <v>3.5</v>
      </c>
      <c r="G190" s="1">
        <f t="shared" si="10"/>
        <v>429.25400000000002</v>
      </c>
      <c r="H190">
        <f t="shared" si="12"/>
        <v>-209</v>
      </c>
      <c r="J190" s="1">
        <f t="shared" si="11"/>
        <v>461.97999999999996</v>
      </c>
    </row>
    <row r="191" spans="1:10">
      <c r="A191" s="41">
        <f t="shared" si="13"/>
        <v>-208</v>
      </c>
      <c r="B191" s="41">
        <v>145</v>
      </c>
      <c r="C191" s="41">
        <v>134</v>
      </c>
      <c r="D191" s="40">
        <v>420</v>
      </c>
      <c r="E191" s="41">
        <v>33</v>
      </c>
      <c r="F191" s="41">
        <v>3.5</v>
      </c>
      <c r="G191" s="42">
        <f t="shared" si="10"/>
        <v>469.86800000000005</v>
      </c>
      <c r="H191">
        <f t="shared" si="12"/>
        <v>-208</v>
      </c>
      <c r="J191" s="1">
        <f t="shared" si="11"/>
        <v>476.24986666666666</v>
      </c>
    </row>
    <row r="192" spans="1:10">
      <c r="A192">
        <f t="shared" si="13"/>
        <v>-207</v>
      </c>
      <c r="B192" s="40">
        <v>112</v>
      </c>
      <c r="C192" s="40">
        <v>156</v>
      </c>
      <c r="D192" s="40">
        <v>440</v>
      </c>
      <c r="E192" s="40">
        <v>44.5</v>
      </c>
      <c r="F192" s="41">
        <v>3.5</v>
      </c>
      <c r="G192" s="1">
        <f t="shared" si="10"/>
        <v>500.774</v>
      </c>
      <c r="H192">
        <f t="shared" si="12"/>
        <v>-207</v>
      </c>
      <c r="J192" s="1">
        <f t="shared" si="11"/>
        <v>489.84106666666668</v>
      </c>
    </row>
    <row r="193" spans="1:10">
      <c r="A193">
        <f t="shared" si="13"/>
        <v>-206</v>
      </c>
      <c r="B193">
        <v>140</v>
      </c>
      <c r="C193">
        <v>220</v>
      </c>
      <c r="D193">
        <v>470</v>
      </c>
      <c r="E193">
        <v>40.5</v>
      </c>
      <c r="F193" s="41">
        <v>3.5</v>
      </c>
      <c r="G193" s="1">
        <f t="shared" si="10"/>
        <v>548.59799999999996</v>
      </c>
      <c r="H193">
        <f t="shared" si="12"/>
        <v>-206</v>
      </c>
      <c r="I193" t="s">
        <v>8</v>
      </c>
      <c r="J193" s="1">
        <f t="shared" si="11"/>
        <v>502.65626666666662</v>
      </c>
    </row>
    <row r="194" spans="1:10">
      <c r="A194">
        <f t="shared" si="13"/>
        <v>-205</v>
      </c>
      <c r="B194">
        <v>180</v>
      </c>
      <c r="C194">
        <v>290</v>
      </c>
      <c r="D194">
        <v>505</v>
      </c>
      <c r="E194">
        <v>36</v>
      </c>
      <c r="F194" s="41">
        <v>3.5</v>
      </c>
      <c r="G194" s="1">
        <f t="shared" si="10"/>
        <v>607.99600000000009</v>
      </c>
      <c r="H194">
        <f t="shared" si="12"/>
        <v>-205</v>
      </c>
      <c r="J194" s="1">
        <f t="shared" si="11"/>
        <v>514.85413333333338</v>
      </c>
    </row>
    <row r="195" spans="1:10" ht="15.75">
      <c r="A195" s="44">
        <f t="shared" si="13"/>
        <v>-204</v>
      </c>
      <c r="B195" s="40">
        <v>216</v>
      </c>
      <c r="C195" s="40">
        <v>360</v>
      </c>
      <c r="D195" s="40">
        <v>540</v>
      </c>
      <c r="E195">
        <v>31.5</v>
      </c>
      <c r="F195" s="41">
        <v>3.5</v>
      </c>
      <c r="G195" s="43">
        <f t="shared" si="10"/>
        <v>664.37</v>
      </c>
      <c r="H195">
        <f t="shared" si="12"/>
        <v>-204</v>
      </c>
      <c r="J195" s="1">
        <f t="shared" si="11"/>
        <v>526.32933333333324</v>
      </c>
    </row>
    <row r="196" spans="1:10">
      <c r="A196">
        <f t="shared" si="13"/>
        <v>-203</v>
      </c>
      <c r="B196" s="40">
        <v>156</v>
      </c>
      <c r="C196" s="40">
        <v>215</v>
      </c>
      <c r="D196" s="40">
        <v>540</v>
      </c>
      <c r="E196" s="40">
        <v>27</v>
      </c>
      <c r="F196" s="40">
        <v>3.5</v>
      </c>
      <c r="G196" s="1">
        <f t="shared" si="10"/>
        <v>525.06799999999998</v>
      </c>
      <c r="H196">
        <f t="shared" si="12"/>
        <v>-203</v>
      </c>
      <c r="J196" s="1">
        <f t="shared" si="11"/>
        <v>538.01066666666657</v>
      </c>
    </row>
    <row r="197" spans="1:10">
      <c r="A197">
        <f t="shared" si="13"/>
        <v>-202</v>
      </c>
      <c r="B197" s="40">
        <v>225</v>
      </c>
      <c r="C197" s="40">
        <v>242</v>
      </c>
      <c r="D197">
        <v>500</v>
      </c>
      <c r="E197" s="40">
        <v>25.5</v>
      </c>
      <c r="F197" s="40">
        <v>4</v>
      </c>
      <c r="G197" s="42">
        <f t="shared" si="10"/>
        <v>591.33799999999997</v>
      </c>
      <c r="H197">
        <f t="shared" si="12"/>
        <v>-202</v>
      </c>
      <c r="J197" s="1">
        <f t="shared" si="11"/>
        <v>542.35906666666665</v>
      </c>
    </row>
    <row r="198" spans="1:10">
      <c r="A198">
        <f t="shared" si="13"/>
        <v>-201</v>
      </c>
      <c r="B198" s="40">
        <v>222</v>
      </c>
      <c r="C198">
        <v>250</v>
      </c>
      <c r="D198">
        <v>460</v>
      </c>
      <c r="E198" s="40">
        <v>21</v>
      </c>
      <c r="F198">
        <v>4</v>
      </c>
      <c r="G198" s="1">
        <f t="shared" si="10"/>
        <v>569.74800000000005</v>
      </c>
      <c r="H198">
        <f t="shared" si="12"/>
        <v>-201</v>
      </c>
      <c r="J198" s="1">
        <f t="shared" si="11"/>
        <v>541.43413333333342</v>
      </c>
    </row>
    <row r="199" spans="1:10">
      <c r="A199">
        <f t="shared" si="13"/>
        <v>-200</v>
      </c>
      <c r="B199">
        <v>203</v>
      </c>
      <c r="C199">
        <v>260</v>
      </c>
      <c r="D199">
        <v>420</v>
      </c>
      <c r="E199">
        <v>24</v>
      </c>
      <c r="F199">
        <v>4</v>
      </c>
      <c r="G199" s="1">
        <f t="shared" si="10"/>
        <v>563.21199999999999</v>
      </c>
      <c r="H199">
        <f t="shared" si="12"/>
        <v>-200</v>
      </c>
      <c r="J199" s="1">
        <f t="shared" si="11"/>
        <v>533.75080000000003</v>
      </c>
    </row>
    <row r="200" spans="1:10">
      <c r="A200">
        <f t="shared" si="13"/>
        <v>-199</v>
      </c>
      <c r="B200">
        <v>184</v>
      </c>
      <c r="C200">
        <v>270</v>
      </c>
      <c r="D200">
        <v>370</v>
      </c>
      <c r="E200">
        <v>28</v>
      </c>
      <c r="F200">
        <v>4</v>
      </c>
      <c r="G200" s="1">
        <f t="shared" si="10"/>
        <v>558.15200000000004</v>
      </c>
      <c r="H200">
        <f t="shared" si="12"/>
        <v>-199</v>
      </c>
      <c r="J200" s="1">
        <f t="shared" si="11"/>
        <v>524.5104</v>
      </c>
    </row>
    <row r="201" spans="1:10">
      <c r="A201">
        <f t="shared" si="13"/>
        <v>-198</v>
      </c>
      <c r="B201">
        <v>164</v>
      </c>
      <c r="C201">
        <v>280</v>
      </c>
      <c r="D201">
        <v>320</v>
      </c>
      <c r="E201">
        <v>32</v>
      </c>
      <c r="F201">
        <v>4</v>
      </c>
      <c r="G201" s="1">
        <f t="shared" si="10"/>
        <v>552.33600000000001</v>
      </c>
      <c r="H201">
        <f t="shared" si="12"/>
        <v>-198</v>
      </c>
      <c r="J201" s="1">
        <f t="shared" si="11"/>
        <v>518.7990666666667</v>
      </c>
    </row>
    <row r="202" spans="1:10">
      <c r="A202">
        <f t="shared" si="13"/>
        <v>-197</v>
      </c>
      <c r="B202" s="40">
        <v>144</v>
      </c>
      <c r="C202">
        <v>290</v>
      </c>
      <c r="D202" s="40">
        <v>273</v>
      </c>
      <c r="E202" s="40">
        <v>36</v>
      </c>
      <c r="F202" s="40">
        <v>4</v>
      </c>
      <c r="G202" s="1">
        <f t="shared" si="10"/>
        <v>547.12000000000012</v>
      </c>
      <c r="H202">
        <f t="shared" si="12"/>
        <v>-197</v>
      </c>
      <c r="J202" s="1">
        <f t="shared" si="11"/>
        <v>513.42066666666665</v>
      </c>
    </row>
    <row r="203" spans="1:10">
      <c r="A203">
        <f t="shared" si="13"/>
        <v>-196</v>
      </c>
      <c r="B203" s="40">
        <v>162</v>
      </c>
      <c r="C203" s="40">
        <v>300</v>
      </c>
      <c r="D203" s="40">
        <v>246</v>
      </c>
      <c r="E203" s="40">
        <v>33</v>
      </c>
      <c r="F203" s="40">
        <v>4</v>
      </c>
      <c r="G203" s="1">
        <f t="shared" si="10"/>
        <v>550.29999999999995</v>
      </c>
      <c r="H203">
        <f t="shared" si="12"/>
        <v>-196</v>
      </c>
      <c r="J203" s="1">
        <f t="shared" si="11"/>
        <v>514.57439999999997</v>
      </c>
    </row>
    <row r="204" spans="1:10">
      <c r="A204">
        <f t="shared" si="13"/>
        <v>-195</v>
      </c>
      <c r="B204" s="40">
        <v>75</v>
      </c>
      <c r="C204" s="40">
        <v>210</v>
      </c>
      <c r="D204" s="40">
        <v>370</v>
      </c>
      <c r="E204" s="40">
        <v>32</v>
      </c>
      <c r="F204" s="40">
        <v>4</v>
      </c>
      <c r="G204" s="1">
        <f t="shared" si="10"/>
        <v>457.25200000000001</v>
      </c>
      <c r="H204">
        <f t="shared" si="12"/>
        <v>-195</v>
      </c>
      <c r="J204" s="1">
        <f t="shared" si="11"/>
        <v>539.95973333333336</v>
      </c>
    </row>
    <row r="205" spans="1:10">
      <c r="A205">
        <f t="shared" si="13"/>
        <v>-194</v>
      </c>
      <c r="B205" s="40">
        <v>96</v>
      </c>
      <c r="C205" s="40">
        <v>180</v>
      </c>
      <c r="D205">
        <v>365</v>
      </c>
      <c r="E205">
        <v>24</v>
      </c>
      <c r="F205">
        <v>3.5</v>
      </c>
      <c r="G205" s="1">
        <f t="shared" si="10"/>
        <v>415.38</v>
      </c>
      <c r="H205">
        <f t="shared" si="12"/>
        <v>-194</v>
      </c>
      <c r="J205" s="1">
        <f t="shared" si="11"/>
        <v>575.82146666666665</v>
      </c>
    </row>
    <row r="206" spans="1:10">
      <c r="A206">
        <f t="shared" si="13"/>
        <v>-193</v>
      </c>
      <c r="B206" s="40">
        <v>54</v>
      </c>
      <c r="C206">
        <v>200</v>
      </c>
      <c r="D206" s="40">
        <v>360</v>
      </c>
      <c r="E206" s="40">
        <v>16.5</v>
      </c>
      <c r="F206" s="40">
        <v>3</v>
      </c>
      <c r="G206" s="1">
        <f t="shared" si="10"/>
        <v>354.61799999999999</v>
      </c>
      <c r="H206">
        <f t="shared" si="12"/>
        <v>-193</v>
      </c>
      <c r="J206" s="1">
        <f t="shared" si="11"/>
        <v>586.87586666666664</v>
      </c>
    </row>
    <row r="207" spans="1:10">
      <c r="A207">
        <f t="shared" si="13"/>
        <v>-192</v>
      </c>
      <c r="B207" s="40">
        <v>52</v>
      </c>
      <c r="C207">
        <v>220</v>
      </c>
      <c r="D207" s="40">
        <v>360</v>
      </c>
      <c r="E207" s="40">
        <v>16</v>
      </c>
      <c r="F207">
        <v>3</v>
      </c>
      <c r="G207" s="1">
        <f t="shared" ref="G207:G270" si="14">(0.756*B207)+(0.54*C207)+(0.2*D207)+(3.476*E207+(25.48*F207))</f>
        <v>362.16800000000001</v>
      </c>
      <c r="H207">
        <f t="shared" si="12"/>
        <v>-192</v>
      </c>
      <c r="J207" s="1">
        <f t="shared" si="11"/>
        <v>588.85373333333337</v>
      </c>
    </row>
    <row r="208" spans="1:10">
      <c r="A208">
        <f t="shared" si="13"/>
        <v>-191</v>
      </c>
      <c r="B208" s="40">
        <v>115</v>
      </c>
      <c r="C208" s="40">
        <v>240</v>
      </c>
      <c r="D208" s="40">
        <v>450</v>
      </c>
      <c r="E208" s="40">
        <v>23</v>
      </c>
      <c r="F208" s="40">
        <v>3</v>
      </c>
      <c r="G208" s="1">
        <f t="shared" si="14"/>
        <v>462.928</v>
      </c>
      <c r="H208">
        <f t="shared" si="12"/>
        <v>-191</v>
      </c>
      <c r="J208" s="1">
        <f t="shared" si="11"/>
        <v>580.35879999999997</v>
      </c>
    </row>
    <row r="209" spans="1:10">
      <c r="A209" s="9">
        <f t="shared" si="13"/>
        <v>-190</v>
      </c>
      <c r="B209" s="40">
        <v>205</v>
      </c>
      <c r="C209" s="40">
        <v>150</v>
      </c>
      <c r="D209" s="40">
        <v>450</v>
      </c>
      <c r="E209" s="40">
        <v>33</v>
      </c>
      <c r="F209">
        <v>3.4</v>
      </c>
      <c r="G209" s="1">
        <f t="shared" si="14"/>
        <v>527.32000000000005</v>
      </c>
      <c r="H209">
        <f t="shared" si="12"/>
        <v>-190</v>
      </c>
      <c r="J209" s="1">
        <f t="shared" si="11"/>
        <v>574.40453333333346</v>
      </c>
    </row>
    <row r="210" spans="1:10">
      <c r="A210">
        <f t="shared" si="13"/>
        <v>-189</v>
      </c>
      <c r="B210" s="40">
        <v>279</v>
      </c>
      <c r="C210">
        <v>290</v>
      </c>
      <c r="D210">
        <v>600</v>
      </c>
      <c r="E210" s="40">
        <v>28</v>
      </c>
      <c r="F210">
        <v>3.8</v>
      </c>
      <c r="G210" s="1">
        <f t="shared" si="14"/>
        <v>681.67599999999993</v>
      </c>
      <c r="H210">
        <f t="shared" si="12"/>
        <v>-189</v>
      </c>
      <c r="J210" s="1">
        <f t="shared" si="11"/>
        <v>574.63120000000004</v>
      </c>
    </row>
    <row r="211" spans="1:10">
      <c r="A211" s="41">
        <f t="shared" si="13"/>
        <v>-188</v>
      </c>
      <c r="B211" s="41">
        <v>335</v>
      </c>
      <c r="C211" s="41">
        <v>430</v>
      </c>
      <c r="D211" s="41">
        <v>750</v>
      </c>
      <c r="E211" s="41">
        <v>47</v>
      </c>
      <c r="F211" s="41">
        <v>4.2</v>
      </c>
      <c r="G211" s="42">
        <f t="shared" si="14"/>
        <v>905.84799999999996</v>
      </c>
      <c r="H211">
        <f t="shared" si="12"/>
        <v>-188</v>
      </c>
      <c r="J211" s="1">
        <f t="shared" si="11"/>
        <v>574.88485333333347</v>
      </c>
    </row>
    <row r="212" spans="1:10" ht="15.75">
      <c r="A212" s="44">
        <f t="shared" si="13"/>
        <v>-187</v>
      </c>
      <c r="B212" s="40">
        <v>390</v>
      </c>
      <c r="C212" s="40">
        <v>570</v>
      </c>
      <c r="D212" s="40">
        <v>900</v>
      </c>
      <c r="E212" s="40">
        <v>66</v>
      </c>
      <c r="F212">
        <v>4.5999999999999996</v>
      </c>
      <c r="G212" s="43">
        <f t="shared" si="14"/>
        <v>1129.2640000000001</v>
      </c>
      <c r="H212">
        <f t="shared" si="12"/>
        <v>-187</v>
      </c>
      <c r="I212" t="s">
        <v>8</v>
      </c>
      <c r="J212" s="1">
        <f t="shared" si="11"/>
        <v>572.06165333333342</v>
      </c>
    </row>
    <row r="213" spans="1:10">
      <c r="A213">
        <f t="shared" si="13"/>
        <v>-186</v>
      </c>
      <c r="B213">
        <v>265</v>
      </c>
      <c r="C213" s="40">
        <v>360</v>
      </c>
      <c r="D213">
        <v>650</v>
      </c>
      <c r="E213" s="40">
        <v>24</v>
      </c>
      <c r="F213" s="40">
        <v>5</v>
      </c>
      <c r="G213" s="1">
        <f t="shared" si="14"/>
        <v>735.56400000000008</v>
      </c>
      <c r="H213">
        <f t="shared" si="12"/>
        <v>-186</v>
      </c>
      <c r="J213" s="1">
        <f t="shared" si="11"/>
        <v>568.76186666666661</v>
      </c>
    </row>
    <row r="214" spans="1:10">
      <c r="A214">
        <f t="shared" si="13"/>
        <v>-185</v>
      </c>
      <c r="B214" s="40">
        <v>138</v>
      </c>
      <c r="C214" s="40">
        <v>345</v>
      </c>
      <c r="D214" s="40">
        <v>405</v>
      </c>
      <c r="E214" s="40">
        <v>27</v>
      </c>
      <c r="F214" s="40">
        <v>5</v>
      </c>
      <c r="G214" s="1">
        <f t="shared" si="14"/>
        <v>592.88000000000011</v>
      </c>
      <c r="H214">
        <f t="shared" si="12"/>
        <v>-185</v>
      </c>
      <c r="J214" s="1">
        <f t="shared" ref="J214:J277" si="15">AVERAGE(G207:G221)</f>
        <v>572.57279999999992</v>
      </c>
    </row>
    <row r="215" spans="1:10">
      <c r="A215">
        <f t="shared" si="13"/>
        <v>-184</v>
      </c>
      <c r="B215" s="40">
        <v>84</v>
      </c>
      <c r="C215" s="40">
        <v>162</v>
      </c>
      <c r="D215">
        <v>472</v>
      </c>
      <c r="E215" s="40">
        <v>24</v>
      </c>
      <c r="F215" s="40">
        <v>4</v>
      </c>
      <c r="G215" s="1">
        <f t="shared" si="14"/>
        <v>430.72800000000001</v>
      </c>
      <c r="H215">
        <f t="shared" si="12"/>
        <v>-184</v>
      </c>
      <c r="J215" s="1">
        <f t="shared" si="15"/>
        <v>573.01386666666656</v>
      </c>
    </row>
    <row r="216" spans="1:10">
      <c r="A216">
        <f t="shared" si="13"/>
        <v>-183</v>
      </c>
      <c r="B216" s="40">
        <v>115</v>
      </c>
      <c r="C216" s="40">
        <v>150</v>
      </c>
      <c r="D216" s="40">
        <v>540</v>
      </c>
      <c r="E216">
        <v>24.5</v>
      </c>
      <c r="F216" s="40">
        <v>4</v>
      </c>
      <c r="G216" s="1">
        <f t="shared" si="14"/>
        <v>463.02199999999999</v>
      </c>
      <c r="H216">
        <f t="shared" si="12"/>
        <v>-183</v>
      </c>
      <c r="J216" s="1">
        <f t="shared" si="15"/>
        <v>569.78213333333338</v>
      </c>
    </row>
    <row r="217" spans="1:10">
      <c r="A217">
        <f t="shared" si="13"/>
        <v>-182</v>
      </c>
      <c r="B217" s="40">
        <v>150</v>
      </c>
      <c r="C217" s="40">
        <v>345</v>
      </c>
      <c r="D217" s="40">
        <v>310</v>
      </c>
      <c r="E217" s="40">
        <v>25</v>
      </c>
      <c r="F217" s="40">
        <v>4</v>
      </c>
      <c r="G217" s="1">
        <f t="shared" si="14"/>
        <v>550.52</v>
      </c>
      <c r="H217">
        <f t="shared" si="12"/>
        <v>-182</v>
      </c>
      <c r="J217" s="1">
        <f t="shared" si="15"/>
        <v>565.0938666666666</v>
      </c>
    </row>
    <row r="218" spans="1:10">
      <c r="A218">
        <f t="shared" si="13"/>
        <v>-181</v>
      </c>
      <c r="B218" s="40">
        <v>180</v>
      </c>
      <c r="C218" s="40">
        <v>360</v>
      </c>
      <c r="D218" s="40">
        <v>320</v>
      </c>
      <c r="E218" s="40">
        <v>18.8</v>
      </c>
      <c r="F218" s="40">
        <v>3.7</v>
      </c>
      <c r="G218" s="1">
        <f t="shared" si="14"/>
        <v>554.10480000000007</v>
      </c>
      <c r="H218">
        <f t="shared" si="12"/>
        <v>-181</v>
      </c>
      <c r="J218" s="1">
        <f t="shared" si="15"/>
        <v>552.98800000000006</v>
      </c>
    </row>
    <row r="219" spans="1:10">
      <c r="A219">
        <f t="shared" si="13"/>
        <v>-180</v>
      </c>
      <c r="B219">
        <v>120</v>
      </c>
      <c r="C219" s="40">
        <v>180</v>
      </c>
      <c r="D219">
        <v>375</v>
      </c>
      <c r="E219">
        <v>21</v>
      </c>
      <c r="F219">
        <v>3.1</v>
      </c>
      <c r="G219" s="1">
        <f t="shared" si="14"/>
        <v>414.904</v>
      </c>
      <c r="H219">
        <f t="shared" si="12"/>
        <v>-180</v>
      </c>
      <c r="J219" s="1">
        <f t="shared" si="15"/>
        <v>528.8101333333334</v>
      </c>
    </row>
    <row r="220" spans="1:10">
      <c r="A220">
        <f t="shared" si="13"/>
        <v>-179</v>
      </c>
      <c r="B220" s="40">
        <v>75</v>
      </c>
      <c r="C220" s="40">
        <v>146</v>
      </c>
      <c r="D220" s="40">
        <v>430</v>
      </c>
      <c r="E220" s="40">
        <v>23.2</v>
      </c>
      <c r="F220" s="40">
        <v>2.5</v>
      </c>
      <c r="G220" s="46">
        <f t="shared" si="14"/>
        <v>365.88319999999999</v>
      </c>
      <c r="H220">
        <f t="shared" si="12"/>
        <v>-179</v>
      </c>
      <c r="J220" s="1">
        <f t="shared" si="15"/>
        <v>492.35200000000003</v>
      </c>
    </row>
    <row r="221" spans="1:10">
      <c r="A221">
        <f t="shared" si="13"/>
        <v>-178</v>
      </c>
      <c r="B221" s="40">
        <v>96</v>
      </c>
      <c r="C221" s="40">
        <v>155</v>
      </c>
      <c r="D221" s="40">
        <v>590</v>
      </c>
      <c r="E221">
        <v>20.5</v>
      </c>
      <c r="F221">
        <v>2.6</v>
      </c>
      <c r="G221" s="1">
        <f t="shared" si="14"/>
        <v>411.78200000000004</v>
      </c>
      <c r="H221">
        <f t="shared" si="12"/>
        <v>-178</v>
      </c>
      <c r="J221" s="1">
        <f t="shared" si="15"/>
        <v>481.97386666666665</v>
      </c>
    </row>
    <row r="222" spans="1:10">
      <c r="A222">
        <f t="shared" si="13"/>
        <v>-177</v>
      </c>
      <c r="B222" s="40">
        <v>75</v>
      </c>
      <c r="C222">
        <v>168</v>
      </c>
      <c r="D222" s="40">
        <v>450</v>
      </c>
      <c r="E222" s="40">
        <v>18</v>
      </c>
      <c r="F222">
        <v>2.7</v>
      </c>
      <c r="G222" s="1">
        <f t="shared" si="14"/>
        <v>368.78399999999999</v>
      </c>
      <c r="H222">
        <f t="shared" si="12"/>
        <v>-177</v>
      </c>
      <c r="J222" s="1">
        <f t="shared" si="15"/>
        <v>483.25866666666667</v>
      </c>
    </row>
    <row r="223" spans="1:10">
      <c r="A223">
        <f t="shared" si="13"/>
        <v>-176</v>
      </c>
      <c r="B223" s="40">
        <v>63</v>
      </c>
      <c r="C223" s="40">
        <v>180</v>
      </c>
      <c r="D223">
        <v>470</v>
      </c>
      <c r="E223" s="40">
        <v>30</v>
      </c>
      <c r="F223">
        <v>2.8</v>
      </c>
      <c r="G223" s="1">
        <f t="shared" si="14"/>
        <v>414.452</v>
      </c>
      <c r="H223">
        <f t="shared" si="12"/>
        <v>-176</v>
      </c>
      <c r="J223" s="1">
        <f t="shared" si="15"/>
        <v>501.4906666666667</v>
      </c>
    </row>
    <row r="224" spans="1:10">
      <c r="A224">
        <f t="shared" si="13"/>
        <v>-175</v>
      </c>
      <c r="B224">
        <v>70</v>
      </c>
      <c r="C224">
        <v>225</v>
      </c>
      <c r="D224">
        <v>500</v>
      </c>
      <c r="E224">
        <v>32</v>
      </c>
      <c r="F224">
        <v>2.8</v>
      </c>
      <c r="G224" s="1">
        <f t="shared" si="14"/>
        <v>456.99599999999998</v>
      </c>
      <c r="H224">
        <f t="shared" si="12"/>
        <v>-175</v>
      </c>
      <c r="J224" s="1">
        <f t="shared" si="15"/>
        <v>523.98893333333331</v>
      </c>
    </row>
    <row r="225" spans="1:10">
      <c r="A225">
        <f t="shared" si="13"/>
        <v>-174</v>
      </c>
      <c r="B225">
        <v>77</v>
      </c>
      <c r="C225">
        <v>270</v>
      </c>
      <c r="D225">
        <v>520</v>
      </c>
      <c r="E225">
        <v>34</v>
      </c>
      <c r="F225">
        <v>2.9</v>
      </c>
      <c r="G225" s="1">
        <f t="shared" si="14"/>
        <v>500.08799999999997</v>
      </c>
      <c r="H225">
        <f t="shared" si="12"/>
        <v>-174</v>
      </c>
      <c r="J225" s="1">
        <f t="shared" si="15"/>
        <v>546.20261333333326</v>
      </c>
    </row>
    <row r="226" spans="1:10">
      <c r="A226">
        <f t="shared" si="13"/>
        <v>-173</v>
      </c>
      <c r="B226" s="40">
        <v>84</v>
      </c>
      <c r="C226" s="40">
        <v>315</v>
      </c>
      <c r="D226" s="40">
        <v>540</v>
      </c>
      <c r="E226" s="40">
        <v>36</v>
      </c>
      <c r="F226" s="40">
        <v>3</v>
      </c>
      <c r="G226" s="1">
        <f t="shared" si="14"/>
        <v>543.18000000000006</v>
      </c>
      <c r="H226">
        <f t="shared" si="12"/>
        <v>-173</v>
      </c>
      <c r="J226" s="1">
        <f t="shared" si="15"/>
        <v>573.39954666666677</v>
      </c>
    </row>
    <row r="227" spans="1:10">
      <c r="A227">
        <f t="shared" si="13"/>
        <v>-172</v>
      </c>
      <c r="B227">
        <v>108</v>
      </c>
      <c r="C227">
        <v>300</v>
      </c>
      <c r="D227">
        <v>570</v>
      </c>
      <c r="E227" s="40">
        <v>39</v>
      </c>
      <c r="F227" s="40">
        <v>3.5</v>
      </c>
      <c r="G227" s="1">
        <f t="shared" si="14"/>
        <v>582.39200000000005</v>
      </c>
      <c r="H227">
        <f t="shared" si="12"/>
        <v>-172</v>
      </c>
      <c r="J227" s="1">
        <f t="shared" si="15"/>
        <v>614.92944</v>
      </c>
    </row>
    <row r="228" spans="1:10">
      <c r="A228" s="9">
        <f t="shared" si="13"/>
        <v>-171</v>
      </c>
      <c r="B228">
        <v>132</v>
      </c>
      <c r="C228">
        <v>285</v>
      </c>
      <c r="D228">
        <v>600</v>
      </c>
      <c r="E228" s="40">
        <v>30</v>
      </c>
      <c r="F228">
        <v>4</v>
      </c>
      <c r="G228" s="1">
        <f t="shared" si="14"/>
        <v>579.89200000000005</v>
      </c>
      <c r="H228">
        <f t="shared" si="12"/>
        <v>-171</v>
      </c>
      <c r="J228" s="1">
        <f t="shared" si="15"/>
        <v>642.77709333333337</v>
      </c>
    </row>
    <row r="229" spans="1:10">
      <c r="A229">
        <f t="shared" si="13"/>
        <v>-170</v>
      </c>
      <c r="B229" s="40">
        <v>156</v>
      </c>
      <c r="C229" s="40">
        <v>270</v>
      </c>
      <c r="D229" s="40">
        <v>630</v>
      </c>
      <c r="E229" s="40">
        <v>31</v>
      </c>
      <c r="F229" s="40">
        <v>4.5</v>
      </c>
      <c r="G229" s="1">
        <f t="shared" si="14"/>
        <v>612.15200000000004</v>
      </c>
      <c r="H229">
        <f t="shared" si="12"/>
        <v>-170</v>
      </c>
      <c r="J229" s="1">
        <f t="shared" si="15"/>
        <v>652.62576000000013</v>
      </c>
    </row>
    <row r="230" spans="1:10">
      <c r="A230" s="41">
        <f t="shared" si="13"/>
        <v>-169</v>
      </c>
      <c r="B230" s="41">
        <v>202</v>
      </c>
      <c r="C230" s="41">
        <v>324</v>
      </c>
      <c r="D230" s="41">
        <v>620</v>
      </c>
      <c r="E230" s="40">
        <v>36</v>
      </c>
      <c r="F230" s="41">
        <v>5</v>
      </c>
      <c r="G230" s="42">
        <f t="shared" si="14"/>
        <v>704.20800000000008</v>
      </c>
      <c r="H230">
        <f t="shared" si="12"/>
        <v>-169</v>
      </c>
      <c r="J230" s="1">
        <f t="shared" si="15"/>
        <v>669.19456000000014</v>
      </c>
    </row>
    <row r="231" spans="1:10">
      <c r="A231">
        <f t="shared" si="13"/>
        <v>-168</v>
      </c>
      <c r="B231" s="40">
        <v>249</v>
      </c>
      <c r="C231" s="40">
        <v>378</v>
      </c>
      <c r="D231" s="40">
        <v>610</v>
      </c>
      <c r="E231" s="40">
        <v>42</v>
      </c>
      <c r="F231" s="40">
        <v>5.5</v>
      </c>
      <c r="G231" s="1">
        <f t="shared" si="14"/>
        <v>800.49600000000009</v>
      </c>
      <c r="H231">
        <f t="shared" ref="H231:H294" si="16">A231</f>
        <v>-168</v>
      </c>
      <c r="I231" t="s">
        <v>9</v>
      </c>
      <c r="J231" s="1">
        <f t="shared" si="15"/>
        <v>679.91976000000011</v>
      </c>
    </row>
    <row r="232" spans="1:10">
      <c r="A232">
        <f t="shared" ref="A232:A295" si="17">A231+1</f>
        <v>-167</v>
      </c>
      <c r="B232">
        <v>290</v>
      </c>
      <c r="C232">
        <v>476</v>
      </c>
      <c r="D232">
        <v>650</v>
      </c>
      <c r="E232">
        <v>41.7</v>
      </c>
      <c r="F232">
        <v>5.2</v>
      </c>
      <c r="G232" s="1">
        <f t="shared" si="14"/>
        <v>883.72519999999997</v>
      </c>
      <c r="H232">
        <f t="shared" si="16"/>
        <v>-167</v>
      </c>
      <c r="J232" s="1">
        <f t="shared" si="15"/>
        <v>679.18669333333344</v>
      </c>
    </row>
    <row r="233" spans="1:10">
      <c r="A233">
        <f t="shared" si="17"/>
        <v>-166</v>
      </c>
      <c r="B233">
        <v>331</v>
      </c>
      <c r="C233">
        <v>574</v>
      </c>
      <c r="D233">
        <v>680</v>
      </c>
      <c r="E233">
        <v>41.3</v>
      </c>
      <c r="F233">
        <v>4.8</v>
      </c>
      <c r="G233" s="1">
        <f t="shared" si="14"/>
        <v>962.05880000000002</v>
      </c>
      <c r="H233">
        <f t="shared" si="16"/>
        <v>-166</v>
      </c>
      <c r="J233" s="1">
        <f t="shared" si="15"/>
        <v>670.45469333333335</v>
      </c>
    </row>
    <row r="234" spans="1:10" ht="15.75">
      <c r="A234" s="44">
        <f t="shared" si="17"/>
        <v>-165</v>
      </c>
      <c r="B234" s="40">
        <v>372</v>
      </c>
      <c r="C234" s="40">
        <v>671</v>
      </c>
      <c r="D234">
        <v>700</v>
      </c>
      <c r="E234">
        <v>40.9</v>
      </c>
      <c r="F234">
        <v>4.4000000000000004</v>
      </c>
      <c r="G234" s="43">
        <f t="shared" si="14"/>
        <v>1037.8524000000002</v>
      </c>
      <c r="H234">
        <f t="shared" si="16"/>
        <v>-165</v>
      </c>
      <c r="J234" s="1">
        <f t="shared" si="15"/>
        <v>658.54602666666665</v>
      </c>
    </row>
    <row r="235" spans="1:10">
      <c r="A235">
        <f t="shared" si="17"/>
        <v>-164</v>
      </c>
      <c r="B235" s="40">
        <v>300</v>
      </c>
      <c r="C235" s="40">
        <v>315</v>
      </c>
      <c r="D235" s="40">
        <v>720</v>
      </c>
      <c r="E235" s="40">
        <v>40.5</v>
      </c>
      <c r="F235" s="40">
        <v>4</v>
      </c>
      <c r="G235" s="1">
        <f t="shared" si="14"/>
        <v>783.59800000000007</v>
      </c>
      <c r="H235">
        <f t="shared" si="16"/>
        <v>-164</v>
      </c>
      <c r="J235" s="1">
        <f t="shared" si="15"/>
        <v>647.80842666666661</v>
      </c>
    </row>
    <row r="236" spans="1:10">
      <c r="A236">
        <f t="shared" si="17"/>
        <v>-163</v>
      </c>
      <c r="B236" s="40">
        <v>80</v>
      </c>
      <c r="C236" s="40">
        <v>255</v>
      </c>
      <c r="D236">
        <v>654</v>
      </c>
      <c r="E236" s="40">
        <v>37</v>
      </c>
      <c r="F236">
        <v>4</v>
      </c>
      <c r="G236" s="1">
        <f t="shared" si="14"/>
        <v>559.51199999999994</v>
      </c>
      <c r="H236">
        <f t="shared" si="16"/>
        <v>-163</v>
      </c>
      <c r="J236" s="1">
        <f t="shared" si="15"/>
        <v>648.85109333333332</v>
      </c>
    </row>
    <row r="237" spans="1:10">
      <c r="A237">
        <f t="shared" si="17"/>
        <v>-162</v>
      </c>
      <c r="B237" s="40">
        <v>86</v>
      </c>
      <c r="C237" s="40">
        <v>300</v>
      </c>
      <c r="D237" s="40">
        <v>588</v>
      </c>
      <c r="E237">
        <v>44</v>
      </c>
      <c r="F237">
        <v>4.7</v>
      </c>
      <c r="G237" s="1">
        <f t="shared" si="14"/>
        <v>617.31600000000003</v>
      </c>
      <c r="H237">
        <f t="shared" si="16"/>
        <v>-162</v>
      </c>
      <c r="J237" s="1">
        <f t="shared" si="15"/>
        <v>642.69429333333346</v>
      </c>
    </row>
    <row r="238" spans="1:10">
      <c r="A238">
        <f t="shared" si="17"/>
        <v>-161</v>
      </c>
      <c r="B238" s="40">
        <v>120</v>
      </c>
      <c r="C238">
        <v>250</v>
      </c>
      <c r="D238">
        <v>720</v>
      </c>
      <c r="E238" s="40">
        <v>22.5</v>
      </c>
      <c r="F238" s="40">
        <v>5</v>
      </c>
      <c r="G238" s="1">
        <f t="shared" si="14"/>
        <v>575.33000000000004</v>
      </c>
      <c r="H238">
        <f t="shared" si="16"/>
        <v>-161</v>
      </c>
      <c r="J238" s="1">
        <f t="shared" si="15"/>
        <v>625.13989333333325</v>
      </c>
    </row>
    <row r="239" spans="1:10">
      <c r="A239">
        <f t="shared" si="17"/>
        <v>-160</v>
      </c>
      <c r="B239">
        <v>111</v>
      </c>
      <c r="C239">
        <v>200</v>
      </c>
      <c r="D239">
        <v>375</v>
      </c>
      <c r="E239">
        <v>20</v>
      </c>
      <c r="F239">
        <v>4.3</v>
      </c>
      <c r="G239" s="1">
        <f t="shared" si="14"/>
        <v>446</v>
      </c>
      <c r="H239">
        <f t="shared" si="16"/>
        <v>-160</v>
      </c>
      <c r="J239" s="1">
        <f t="shared" si="15"/>
        <v>602.97802666666678</v>
      </c>
    </row>
    <row r="240" spans="1:10">
      <c r="A240">
        <f t="shared" si="17"/>
        <v>-159</v>
      </c>
      <c r="B240">
        <v>102</v>
      </c>
      <c r="C240">
        <v>155</v>
      </c>
      <c r="D240" s="40">
        <v>270</v>
      </c>
      <c r="E240">
        <v>18</v>
      </c>
      <c r="F240">
        <v>3.6</v>
      </c>
      <c r="G240" s="1">
        <f t="shared" si="14"/>
        <v>369.108</v>
      </c>
      <c r="H240">
        <f t="shared" si="16"/>
        <v>-159</v>
      </c>
      <c r="J240" s="1">
        <f t="shared" si="15"/>
        <v>575.78781333333347</v>
      </c>
    </row>
    <row r="241" spans="1:10">
      <c r="A241">
        <f t="shared" si="17"/>
        <v>-158</v>
      </c>
      <c r="B241" s="40">
        <v>93</v>
      </c>
      <c r="C241" s="40">
        <v>110</v>
      </c>
      <c r="D241" s="40">
        <v>540</v>
      </c>
      <c r="E241" s="40">
        <v>14.5</v>
      </c>
      <c r="F241" s="40">
        <v>3</v>
      </c>
      <c r="G241" s="1">
        <f t="shared" si="14"/>
        <v>364.55</v>
      </c>
      <c r="H241">
        <f t="shared" si="16"/>
        <v>-158</v>
      </c>
      <c r="J241" s="1">
        <f t="shared" si="15"/>
        <v>543.93162666666683</v>
      </c>
    </row>
    <row r="242" spans="1:10">
      <c r="A242">
        <f t="shared" si="17"/>
        <v>-157</v>
      </c>
      <c r="B242">
        <v>113</v>
      </c>
      <c r="C242" s="40">
        <v>195</v>
      </c>
      <c r="D242">
        <v>400</v>
      </c>
      <c r="E242">
        <v>25</v>
      </c>
      <c r="F242" s="40">
        <v>2.5</v>
      </c>
      <c r="G242" s="1">
        <f t="shared" si="14"/>
        <v>421.32800000000003</v>
      </c>
      <c r="H242">
        <f t="shared" si="16"/>
        <v>-157</v>
      </c>
      <c r="J242" s="1">
        <f t="shared" si="15"/>
        <v>507.57880000000017</v>
      </c>
    </row>
    <row r="243" spans="1:10">
      <c r="A243" s="9">
        <f t="shared" si="17"/>
        <v>-156</v>
      </c>
      <c r="B243" s="40">
        <v>132</v>
      </c>
      <c r="C243" s="40">
        <v>480</v>
      </c>
      <c r="D243" s="40">
        <v>264</v>
      </c>
      <c r="E243" s="40">
        <v>36</v>
      </c>
      <c r="F243">
        <v>2.2999999999999998</v>
      </c>
      <c r="G243" s="35">
        <f t="shared" si="14"/>
        <v>595.53200000000015</v>
      </c>
      <c r="H243">
        <f t="shared" si="16"/>
        <v>-156</v>
      </c>
      <c r="J243" s="1">
        <f t="shared" si="15"/>
        <v>488.96426666666679</v>
      </c>
    </row>
    <row r="244" spans="1:10">
      <c r="A244">
        <f t="shared" si="17"/>
        <v>-155</v>
      </c>
      <c r="B244" s="40">
        <v>126</v>
      </c>
      <c r="C244" s="40">
        <v>360</v>
      </c>
      <c r="D244">
        <v>305</v>
      </c>
      <c r="E244" s="40">
        <v>34</v>
      </c>
      <c r="F244" s="40">
        <v>2</v>
      </c>
      <c r="G244" s="1">
        <f t="shared" si="14"/>
        <v>519.79999999999995</v>
      </c>
      <c r="H244">
        <f t="shared" si="16"/>
        <v>-155</v>
      </c>
      <c r="J244" s="1">
        <f t="shared" si="15"/>
        <v>484.83706666666677</v>
      </c>
    </row>
    <row r="245" spans="1:10">
      <c r="A245">
        <f t="shared" si="17"/>
        <v>-154</v>
      </c>
      <c r="B245" s="40">
        <v>52</v>
      </c>
      <c r="C245">
        <v>340</v>
      </c>
      <c r="D245">
        <v>345</v>
      </c>
      <c r="E245" s="40">
        <v>26</v>
      </c>
      <c r="F245">
        <v>2.2999999999999998</v>
      </c>
      <c r="G245" s="1">
        <f t="shared" si="14"/>
        <v>440.89200000000005</v>
      </c>
      <c r="H245">
        <f t="shared" si="16"/>
        <v>-154</v>
      </c>
      <c r="J245" s="1">
        <f t="shared" si="15"/>
        <v>476.36853333333346</v>
      </c>
    </row>
    <row r="246" spans="1:10">
      <c r="A246">
        <f t="shared" si="17"/>
        <v>-153</v>
      </c>
      <c r="B246" s="40">
        <v>90</v>
      </c>
      <c r="C246" s="40">
        <v>300</v>
      </c>
      <c r="D246">
        <v>385</v>
      </c>
      <c r="E246">
        <v>28</v>
      </c>
      <c r="F246" s="40">
        <v>2.5</v>
      </c>
      <c r="G246" s="1">
        <f t="shared" si="14"/>
        <v>468.06800000000004</v>
      </c>
      <c r="H246">
        <f t="shared" si="16"/>
        <v>-153</v>
      </c>
      <c r="J246" s="1">
        <f t="shared" si="15"/>
        <v>470.24733333333347</v>
      </c>
    </row>
    <row r="247" spans="1:10">
      <c r="A247" s="41">
        <f t="shared" si="17"/>
        <v>-152</v>
      </c>
      <c r="B247">
        <v>88</v>
      </c>
      <c r="C247">
        <v>296</v>
      </c>
      <c r="D247">
        <v>425</v>
      </c>
      <c r="E247">
        <v>29</v>
      </c>
      <c r="F247">
        <v>2.5</v>
      </c>
      <c r="G247" s="1">
        <f t="shared" si="14"/>
        <v>475.87200000000001</v>
      </c>
      <c r="H247">
        <f t="shared" si="16"/>
        <v>-152</v>
      </c>
      <c r="J247" s="1">
        <f t="shared" si="15"/>
        <v>472.29640000000001</v>
      </c>
    </row>
    <row r="248" spans="1:10">
      <c r="A248">
        <f t="shared" si="17"/>
        <v>-151</v>
      </c>
      <c r="B248">
        <v>86</v>
      </c>
      <c r="C248">
        <v>293</v>
      </c>
      <c r="D248">
        <v>465</v>
      </c>
      <c r="E248">
        <v>30</v>
      </c>
      <c r="F248">
        <v>2.5</v>
      </c>
      <c r="G248" s="1">
        <f t="shared" si="14"/>
        <v>484.21600000000001</v>
      </c>
      <c r="H248">
        <f t="shared" si="16"/>
        <v>-151</v>
      </c>
      <c r="J248" s="1">
        <f t="shared" si="15"/>
        <v>478.98386666666664</v>
      </c>
    </row>
    <row r="249" spans="1:10">
      <c r="A249" s="41">
        <f t="shared" si="17"/>
        <v>-150</v>
      </c>
      <c r="B249" s="41">
        <v>84</v>
      </c>
      <c r="C249" s="41">
        <v>290</v>
      </c>
      <c r="D249" s="41">
        <v>505</v>
      </c>
      <c r="E249" s="41">
        <v>31</v>
      </c>
      <c r="F249" s="41">
        <v>2.5</v>
      </c>
      <c r="G249" s="42">
        <f t="shared" si="14"/>
        <v>492.56000000000006</v>
      </c>
      <c r="H249">
        <f t="shared" si="16"/>
        <v>-150</v>
      </c>
      <c r="J249" s="1">
        <f t="shared" si="15"/>
        <v>486.47760000000005</v>
      </c>
    </row>
    <row r="250" spans="1:10">
      <c r="A250">
        <f t="shared" si="17"/>
        <v>-149</v>
      </c>
      <c r="B250">
        <v>82</v>
      </c>
      <c r="C250">
        <v>287</v>
      </c>
      <c r="D250">
        <v>545</v>
      </c>
      <c r="E250" s="40">
        <v>33</v>
      </c>
      <c r="F250" s="40">
        <v>2.5</v>
      </c>
      <c r="G250" s="42">
        <f t="shared" si="14"/>
        <v>504.38</v>
      </c>
      <c r="H250">
        <f t="shared" si="16"/>
        <v>-149</v>
      </c>
      <c r="J250" s="1">
        <f t="shared" si="15"/>
        <v>491.50813333333332</v>
      </c>
    </row>
    <row r="251" spans="1:10">
      <c r="A251">
        <f t="shared" si="17"/>
        <v>-148</v>
      </c>
      <c r="B251">
        <v>79</v>
      </c>
      <c r="C251">
        <v>285</v>
      </c>
      <c r="D251">
        <v>580</v>
      </c>
      <c r="E251">
        <v>30</v>
      </c>
      <c r="F251">
        <v>2.5</v>
      </c>
      <c r="G251" s="1">
        <f t="shared" si="14"/>
        <v>497.60400000000004</v>
      </c>
      <c r="H251">
        <f t="shared" si="16"/>
        <v>-148</v>
      </c>
      <c r="I251" t="s">
        <v>8</v>
      </c>
      <c r="J251" s="1">
        <f t="shared" si="15"/>
        <v>489.93026666666663</v>
      </c>
    </row>
    <row r="252" spans="1:10">
      <c r="A252">
        <f t="shared" si="17"/>
        <v>-147</v>
      </c>
      <c r="B252">
        <v>76</v>
      </c>
      <c r="C252">
        <v>282</v>
      </c>
      <c r="D252">
        <v>615</v>
      </c>
      <c r="E252">
        <v>27</v>
      </c>
      <c r="F252">
        <v>2.5</v>
      </c>
      <c r="G252" s="1">
        <f t="shared" si="14"/>
        <v>490.28800000000001</v>
      </c>
      <c r="H252">
        <f t="shared" si="16"/>
        <v>-147</v>
      </c>
      <c r="J252" s="1">
        <f t="shared" si="15"/>
        <v>494.60360000000003</v>
      </c>
    </row>
    <row r="253" spans="1:10">
      <c r="A253">
        <f t="shared" si="17"/>
        <v>-146</v>
      </c>
      <c r="B253">
        <v>73</v>
      </c>
      <c r="C253">
        <v>280</v>
      </c>
      <c r="D253">
        <v>650</v>
      </c>
      <c r="E253">
        <v>24</v>
      </c>
      <c r="F253">
        <v>2.5</v>
      </c>
      <c r="G253" s="1">
        <f t="shared" si="14"/>
        <v>483.51200000000006</v>
      </c>
      <c r="H253">
        <f t="shared" si="16"/>
        <v>-146</v>
      </c>
      <c r="J253" s="1">
        <f t="shared" si="15"/>
        <v>503.23599999999999</v>
      </c>
    </row>
    <row r="254" spans="1:10">
      <c r="A254">
        <f t="shared" si="17"/>
        <v>-145</v>
      </c>
      <c r="B254">
        <v>70</v>
      </c>
      <c r="C254">
        <v>278</v>
      </c>
      <c r="D254">
        <v>685</v>
      </c>
      <c r="E254">
        <v>21</v>
      </c>
      <c r="F254">
        <v>2.5</v>
      </c>
      <c r="G254" s="1">
        <f t="shared" si="14"/>
        <v>476.73599999999999</v>
      </c>
      <c r="H254">
        <f t="shared" si="16"/>
        <v>-145</v>
      </c>
      <c r="J254" s="1">
        <f t="shared" si="15"/>
        <v>506.76480000000004</v>
      </c>
    </row>
    <row r="255" spans="1:10">
      <c r="A255">
        <f t="shared" si="17"/>
        <v>-144</v>
      </c>
      <c r="B255" s="40">
        <v>67</v>
      </c>
      <c r="C255" s="40">
        <v>275</v>
      </c>
      <c r="D255" s="40">
        <v>720</v>
      </c>
      <c r="E255" s="40">
        <v>18</v>
      </c>
      <c r="F255" s="40">
        <v>2.5</v>
      </c>
      <c r="G255" s="1">
        <f t="shared" si="14"/>
        <v>469.41999999999996</v>
      </c>
      <c r="H255">
        <f t="shared" si="16"/>
        <v>-144</v>
      </c>
      <c r="J255" s="1">
        <f t="shared" si="15"/>
        <v>508.13519999999994</v>
      </c>
    </row>
    <row r="256" spans="1:10">
      <c r="A256">
        <f t="shared" si="17"/>
        <v>-143</v>
      </c>
      <c r="B256" s="40">
        <v>118</v>
      </c>
      <c r="C256" s="40">
        <v>240</v>
      </c>
      <c r="D256">
        <v>620</v>
      </c>
      <c r="E256" s="40">
        <v>21</v>
      </c>
      <c r="F256">
        <v>2.4</v>
      </c>
      <c r="G256" s="1">
        <f t="shared" si="14"/>
        <v>476.95600000000002</v>
      </c>
      <c r="H256">
        <f t="shared" si="16"/>
        <v>-143</v>
      </c>
      <c r="J256" s="1">
        <f t="shared" si="15"/>
        <v>501.38719999999995</v>
      </c>
    </row>
    <row r="257" spans="1:10">
      <c r="A257">
        <f t="shared" si="17"/>
        <v>-142</v>
      </c>
      <c r="B257" s="40">
        <v>114</v>
      </c>
      <c r="C257">
        <v>320</v>
      </c>
      <c r="D257">
        <v>520</v>
      </c>
      <c r="E257">
        <v>22</v>
      </c>
      <c r="F257" s="40">
        <v>2.25</v>
      </c>
      <c r="G257" s="1">
        <f t="shared" si="14"/>
        <v>496.78600000000006</v>
      </c>
      <c r="H257">
        <f t="shared" si="16"/>
        <v>-142</v>
      </c>
      <c r="J257" s="1">
        <f t="shared" si="15"/>
        <v>494.50853333333333</v>
      </c>
    </row>
    <row r="258" spans="1:10">
      <c r="A258">
        <f t="shared" si="17"/>
        <v>-141</v>
      </c>
      <c r="B258" s="40">
        <v>165</v>
      </c>
      <c r="C258">
        <v>400</v>
      </c>
      <c r="D258">
        <v>420</v>
      </c>
      <c r="E258">
        <v>24</v>
      </c>
      <c r="F258" s="40">
        <v>2.5</v>
      </c>
      <c r="G258" s="1">
        <f t="shared" si="14"/>
        <v>571.86400000000003</v>
      </c>
      <c r="H258">
        <f t="shared" si="16"/>
        <v>-141</v>
      </c>
      <c r="J258" s="1">
        <f t="shared" si="15"/>
        <v>492.99493333333339</v>
      </c>
    </row>
    <row r="259" spans="1:10">
      <c r="A259" s="9">
        <f t="shared" si="17"/>
        <v>-140</v>
      </c>
      <c r="B259" s="40">
        <v>150</v>
      </c>
      <c r="C259" s="40">
        <v>485</v>
      </c>
      <c r="D259" s="40">
        <v>320</v>
      </c>
      <c r="E259" s="40">
        <v>25</v>
      </c>
      <c r="F259" s="40">
        <v>2.5</v>
      </c>
      <c r="G259" s="42">
        <f t="shared" si="14"/>
        <v>589.90000000000009</v>
      </c>
      <c r="H259">
        <f t="shared" si="16"/>
        <v>-140</v>
      </c>
      <c r="J259" s="1">
        <f t="shared" si="15"/>
        <v>496.30720000000002</v>
      </c>
    </row>
    <row r="260" spans="1:10">
      <c r="A260">
        <f t="shared" si="17"/>
        <v>-139</v>
      </c>
      <c r="B260" s="40">
        <v>119</v>
      </c>
      <c r="C260" s="40">
        <v>410</v>
      </c>
      <c r="D260" s="40">
        <v>516</v>
      </c>
      <c r="E260" s="40">
        <v>26.5</v>
      </c>
      <c r="F260" s="40">
        <v>2.5</v>
      </c>
      <c r="G260" s="1">
        <f t="shared" si="14"/>
        <v>570.37800000000004</v>
      </c>
      <c r="H260">
        <f t="shared" si="16"/>
        <v>-139</v>
      </c>
      <c r="J260" s="1">
        <f t="shared" si="15"/>
        <v>494.66013333333348</v>
      </c>
    </row>
    <row r="261" spans="1:10">
      <c r="A261">
        <f t="shared" si="17"/>
        <v>-138</v>
      </c>
      <c r="B261">
        <v>93</v>
      </c>
      <c r="C261">
        <v>360</v>
      </c>
      <c r="D261">
        <v>620</v>
      </c>
      <c r="E261">
        <v>19</v>
      </c>
      <c r="F261">
        <v>2.6</v>
      </c>
      <c r="G261" s="1">
        <f t="shared" si="14"/>
        <v>521</v>
      </c>
      <c r="H261">
        <f t="shared" si="16"/>
        <v>-138</v>
      </c>
      <c r="J261" s="1">
        <f t="shared" si="15"/>
        <v>494.78520000000009</v>
      </c>
    </row>
    <row r="262" spans="1:10">
      <c r="A262">
        <f t="shared" si="17"/>
        <v>-137</v>
      </c>
      <c r="B262" s="40">
        <v>80</v>
      </c>
      <c r="C262" s="40">
        <v>336</v>
      </c>
      <c r="D262">
        <v>720</v>
      </c>
      <c r="E262" s="40">
        <v>12</v>
      </c>
      <c r="F262">
        <v>2.7</v>
      </c>
      <c r="G262" s="1">
        <f t="shared" si="14"/>
        <v>496.428</v>
      </c>
      <c r="H262">
        <f t="shared" si="16"/>
        <v>-137</v>
      </c>
      <c r="J262" s="1">
        <f t="shared" si="15"/>
        <v>497.11480000000017</v>
      </c>
    </row>
    <row r="263" spans="1:10">
      <c r="A263">
        <f t="shared" si="17"/>
        <v>-136</v>
      </c>
      <c r="B263" s="40">
        <v>51</v>
      </c>
      <c r="C263" s="40">
        <v>270</v>
      </c>
      <c r="D263" s="40">
        <v>414</v>
      </c>
      <c r="E263" s="40">
        <v>15</v>
      </c>
      <c r="F263" s="40">
        <v>2.5</v>
      </c>
      <c r="G263" s="1">
        <f t="shared" si="14"/>
        <v>382.99599999999998</v>
      </c>
      <c r="H263">
        <f t="shared" si="16"/>
        <v>-136</v>
      </c>
      <c r="J263" s="1">
        <f t="shared" si="15"/>
        <v>501.43560000000002</v>
      </c>
    </row>
    <row r="264" spans="1:10">
      <c r="A264">
        <f t="shared" si="17"/>
        <v>-135</v>
      </c>
      <c r="B264" s="40">
        <v>55</v>
      </c>
      <c r="C264" s="40">
        <v>252</v>
      </c>
      <c r="D264" s="40">
        <v>630</v>
      </c>
      <c r="E264" s="40">
        <v>10</v>
      </c>
      <c r="F264" s="40">
        <v>2</v>
      </c>
      <c r="G264" s="1">
        <f t="shared" si="14"/>
        <v>389.38</v>
      </c>
      <c r="H264">
        <f t="shared" si="16"/>
        <v>-135</v>
      </c>
      <c r="J264" s="1">
        <f t="shared" si="15"/>
        <v>500.96600000000007</v>
      </c>
    </row>
    <row r="265" spans="1:10">
      <c r="A265">
        <f t="shared" si="17"/>
        <v>-134</v>
      </c>
      <c r="B265" s="40">
        <v>96</v>
      </c>
      <c r="C265" s="40">
        <v>300</v>
      </c>
      <c r="D265">
        <v>720</v>
      </c>
      <c r="E265" s="40">
        <v>15</v>
      </c>
      <c r="F265" s="40">
        <v>2</v>
      </c>
      <c r="G265" s="1">
        <f t="shared" si="14"/>
        <v>481.67600000000004</v>
      </c>
      <c r="H265">
        <f t="shared" si="16"/>
        <v>-134</v>
      </c>
      <c r="J265" s="1">
        <f t="shared" si="15"/>
        <v>495.16853333333336</v>
      </c>
    </row>
    <row r="266" spans="1:10" ht="15.75">
      <c r="A266" s="44">
        <f t="shared" si="17"/>
        <v>-133</v>
      </c>
      <c r="B266" s="40">
        <v>102</v>
      </c>
      <c r="C266" s="40">
        <v>440</v>
      </c>
      <c r="D266">
        <v>630</v>
      </c>
      <c r="E266" s="40">
        <v>16</v>
      </c>
      <c r="F266" s="40">
        <v>2</v>
      </c>
      <c r="G266" s="43">
        <f t="shared" si="14"/>
        <v>547.28800000000001</v>
      </c>
      <c r="H266">
        <f t="shared" si="16"/>
        <v>-133</v>
      </c>
      <c r="J266" s="1">
        <f t="shared" si="15"/>
        <v>481.13153333333338</v>
      </c>
    </row>
    <row r="267" spans="1:10">
      <c r="A267">
        <f t="shared" si="17"/>
        <v>-132</v>
      </c>
      <c r="B267" s="40">
        <v>120</v>
      </c>
      <c r="C267" s="40">
        <v>270</v>
      </c>
      <c r="D267" s="40">
        <v>540</v>
      </c>
      <c r="E267" s="40">
        <v>22</v>
      </c>
      <c r="F267" s="40">
        <v>1.75</v>
      </c>
      <c r="G267" s="1">
        <f t="shared" si="14"/>
        <v>465.58199999999999</v>
      </c>
      <c r="H267">
        <f t="shared" si="16"/>
        <v>-132</v>
      </c>
      <c r="J267" s="1">
        <f t="shared" si="15"/>
        <v>460.83454666666671</v>
      </c>
    </row>
    <row r="268" spans="1:10">
      <c r="A268" s="41">
        <f t="shared" si="17"/>
        <v>-131</v>
      </c>
      <c r="B268" s="40">
        <v>115</v>
      </c>
      <c r="C268" s="40">
        <v>290</v>
      </c>
      <c r="D268" s="40">
        <v>630</v>
      </c>
      <c r="E268" s="40">
        <v>20.5</v>
      </c>
      <c r="F268" s="40">
        <v>1.75</v>
      </c>
      <c r="G268" s="42">
        <f t="shared" si="14"/>
        <v>485.38800000000003</v>
      </c>
      <c r="H268">
        <f t="shared" si="16"/>
        <v>-131</v>
      </c>
      <c r="J268" s="1">
        <f t="shared" si="15"/>
        <v>442.12105333333335</v>
      </c>
    </row>
    <row r="269" spans="1:10">
      <c r="A269">
        <f t="shared" si="17"/>
        <v>-130</v>
      </c>
      <c r="B269" s="40">
        <v>96</v>
      </c>
      <c r="C269" s="40">
        <v>330</v>
      </c>
      <c r="D269">
        <v>760</v>
      </c>
      <c r="E269" s="40">
        <v>24</v>
      </c>
      <c r="F269" s="40">
        <v>1</v>
      </c>
      <c r="G269" s="1">
        <f t="shared" si="14"/>
        <v>511.68</v>
      </c>
      <c r="H269">
        <f t="shared" si="16"/>
        <v>-130</v>
      </c>
      <c r="J269" s="1">
        <f t="shared" si="15"/>
        <v>422.70436000000001</v>
      </c>
    </row>
    <row r="270" spans="1:10">
      <c r="A270">
        <f t="shared" si="17"/>
        <v>-129</v>
      </c>
      <c r="B270" s="40">
        <v>120</v>
      </c>
      <c r="C270" s="40">
        <v>252</v>
      </c>
      <c r="D270" s="40">
        <v>900</v>
      </c>
      <c r="E270" s="40">
        <v>22</v>
      </c>
      <c r="F270" s="40">
        <v>2</v>
      </c>
      <c r="G270" s="42">
        <f t="shared" si="14"/>
        <v>534.23199999999997</v>
      </c>
      <c r="H270">
        <f t="shared" si="16"/>
        <v>-129</v>
      </c>
      <c r="I270" t="s">
        <v>8</v>
      </c>
      <c r="J270" s="1">
        <f t="shared" si="15"/>
        <v>409.25049333333334</v>
      </c>
    </row>
    <row r="271" spans="1:10">
      <c r="A271">
        <f t="shared" si="17"/>
        <v>-128</v>
      </c>
      <c r="B271">
        <v>95</v>
      </c>
      <c r="C271">
        <v>195</v>
      </c>
      <c r="D271">
        <v>850</v>
      </c>
      <c r="E271">
        <v>17</v>
      </c>
      <c r="F271" s="40">
        <v>2.5</v>
      </c>
      <c r="G271" s="1">
        <f t="shared" ref="G271:G334" si="18">(0.756*B271)+(0.54*C271)+(0.2*D271)+(3.476*E271+(25.48*F271))</f>
        <v>469.91200000000003</v>
      </c>
      <c r="H271">
        <f t="shared" si="16"/>
        <v>-128</v>
      </c>
      <c r="J271" s="1">
        <f t="shared" si="15"/>
        <v>400.74043999999992</v>
      </c>
    </row>
    <row r="272" spans="1:10">
      <c r="A272">
        <f t="shared" si="17"/>
        <v>-127</v>
      </c>
      <c r="B272">
        <v>71</v>
      </c>
      <c r="C272">
        <v>135</v>
      </c>
      <c r="D272">
        <v>800</v>
      </c>
      <c r="E272">
        <v>12</v>
      </c>
      <c r="F272">
        <v>3.2</v>
      </c>
      <c r="G272" s="1">
        <f t="shared" si="18"/>
        <v>409.82400000000001</v>
      </c>
      <c r="H272">
        <f t="shared" si="16"/>
        <v>-127</v>
      </c>
      <c r="J272" s="1">
        <f t="shared" si="15"/>
        <v>389.48436000000004</v>
      </c>
    </row>
    <row r="273" spans="1:10">
      <c r="A273">
        <f t="shared" si="17"/>
        <v>-126</v>
      </c>
      <c r="B273">
        <v>48</v>
      </c>
      <c r="C273" s="40">
        <v>85</v>
      </c>
      <c r="D273">
        <v>760</v>
      </c>
      <c r="E273" s="40">
        <v>7.25</v>
      </c>
      <c r="F273" s="40">
        <v>4</v>
      </c>
      <c r="G273" s="1">
        <f t="shared" si="18"/>
        <v>361.30899999999997</v>
      </c>
      <c r="H273">
        <f t="shared" si="16"/>
        <v>-126</v>
      </c>
      <c r="J273" s="1">
        <f t="shared" si="15"/>
        <v>369.77556000000004</v>
      </c>
    </row>
    <row r="274" spans="1:10">
      <c r="A274">
        <f t="shared" si="17"/>
        <v>-125</v>
      </c>
      <c r="B274" s="40">
        <v>25</v>
      </c>
      <c r="C274" s="40">
        <v>83</v>
      </c>
      <c r="D274" s="40">
        <v>720</v>
      </c>
      <c r="E274">
        <v>7.7</v>
      </c>
      <c r="F274">
        <v>2</v>
      </c>
      <c r="G274" s="1">
        <f t="shared" si="18"/>
        <v>285.4452</v>
      </c>
      <c r="H274">
        <f t="shared" si="16"/>
        <v>-125</v>
      </c>
      <c r="J274" s="1">
        <f t="shared" si="15"/>
        <v>343.72462666666672</v>
      </c>
    </row>
    <row r="275" spans="1:10">
      <c r="A275">
        <f t="shared" si="17"/>
        <v>-124</v>
      </c>
      <c r="B275" s="40">
        <v>40</v>
      </c>
      <c r="C275" s="40">
        <v>150</v>
      </c>
      <c r="D275" s="40">
        <v>624</v>
      </c>
      <c r="E275">
        <v>8.1</v>
      </c>
      <c r="F275" s="40">
        <v>1</v>
      </c>
      <c r="G275" s="1">
        <f t="shared" si="18"/>
        <v>289.67560000000003</v>
      </c>
      <c r="H275">
        <f t="shared" si="16"/>
        <v>-124</v>
      </c>
      <c r="J275" s="1">
        <f t="shared" si="15"/>
        <v>329.81596000000008</v>
      </c>
    </row>
    <row r="276" spans="1:10">
      <c r="A276">
        <f t="shared" si="17"/>
        <v>-123</v>
      </c>
      <c r="B276" s="40">
        <v>22</v>
      </c>
      <c r="C276" s="40">
        <v>75</v>
      </c>
      <c r="D276" s="40">
        <v>630</v>
      </c>
      <c r="E276" s="40">
        <v>8.5</v>
      </c>
      <c r="F276" s="40">
        <v>0.67</v>
      </c>
      <c r="G276" s="1">
        <f t="shared" si="18"/>
        <v>229.74959999999999</v>
      </c>
      <c r="H276">
        <f t="shared" si="16"/>
        <v>-123</v>
      </c>
      <c r="J276" s="1">
        <f t="shared" si="15"/>
        <v>317.96662666666668</v>
      </c>
    </row>
    <row r="277" spans="1:10">
      <c r="A277">
        <f t="shared" si="17"/>
        <v>-122</v>
      </c>
      <c r="B277" s="40">
        <v>60</v>
      </c>
      <c r="C277" s="40">
        <v>210</v>
      </c>
      <c r="D277" s="40">
        <v>370</v>
      </c>
      <c r="E277" s="40">
        <v>9</v>
      </c>
      <c r="F277" s="40">
        <v>1.2</v>
      </c>
      <c r="G277" s="1">
        <f t="shared" si="18"/>
        <v>294.62</v>
      </c>
      <c r="H277">
        <f t="shared" si="16"/>
        <v>-122</v>
      </c>
      <c r="J277" s="1">
        <f t="shared" si="15"/>
        <v>305.81817333333333</v>
      </c>
    </row>
    <row r="278" spans="1:10">
      <c r="A278">
        <f t="shared" si="17"/>
        <v>-121</v>
      </c>
      <c r="B278">
        <v>50</v>
      </c>
      <c r="C278">
        <v>170</v>
      </c>
      <c r="D278">
        <v>320</v>
      </c>
      <c r="E278">
        <v>9.6999999999999993</v>
      </c>
      <c r="F278">
        <v>1.1000000000000001</v>
      </c>
      <c r="G278" s="1">
        <f t="shared" si="18"/>
        <v>255.34520000000003</v>
      </c>
      <c r="H278">
        <f t="shared" si="16"/>
        <v>-121</v>
      </c>
      <c r="J278" s="1">
        <f t="shared" ref="J278:J332" si="19">AVERAGE(G271:G285)</f>
        <v>293.81297333333339</v>
      </c>
    </row>
    <row r="279" spans="1:10">
      <c r="A279">
        <f t="shared" si="17"/>
        <v>-120</v>
      </c>
      <c r="B279">
        <v>43</v>
      </c>
      <c r="C279">
        <v>130</v>
      </c>
      <c r="D279">
        <v>270</v>
      </c>
      <c r="E279">
        <v>10.3</v>
      </c>
      <c r="F279">
        <v>1.1000000000000001</v>
      </c>
      <c r="G279" s="1">
        <f t="shared" si="18"/>
        <v>220.53880000000001</v>
      </c>
      <c r="H279">
        <f t="shared" si="16"/>
        <v>-120</v>
      </c>
      <c r="J279" s="1">
        <f t="shared" si="19"/>
        <v>287.68331999999998</v>
      </c>
    </row>
    <row r="280" spans="1:10">
      <c r="A280">
        <f t="shared" si="17"/>
        <v>-119</v>
      </c>
      <c r="B280" s="40">
        <v>38</v>
      </c>
      <c r="C280" s="40">
        <v>90</v>
      </c>
      <c r="D280" s="40">
        <v>225</v>
      </c>
      <c r="E280" s="40">
        <v>11</v>
      </c>
      <c r="F280" s="40">
        <v>1</v>
      </c>
      <c r="G280" s="1">
        <f t="shared" si="18"/>
        <v>186.04399999999998</v>
      </c>
      <c r="H280">
        <f t="shared" si="16"/>
        <v>-119</v>
      </c>
      <c r="J280" s="1">
        <f t="shared" si="19"/>
        <v>286.73291999999998</v>
      </c>
    </row>
    <row r="281" spans="1:10">
      <c r="A281">
        <f t="shared" si="17"/>
        <v>-118</v>
      </c>
      <c r="B281" s="40">
        <v>28</v>
      </c>
      <c r="C281" s="40">
        <v>66</v>
      </c>
      <c r="D281" s="40">
        <v>180</v>
      </c>
      <c r="E281" s="40">
        <v>11</v>
      </c>
      <c r="F281" s="40">
        <v>1</v>
      </c>
      <c r="G281" s="1">
        <f t="shared" si="18"/>
        <v>156.524</v>
      </c>
      <c r="H281">
        <f t="shared" si="16"/>
        <v>-118</v>
      </c>
      <c r="J281" s="1">
        <f t="shared" si="19"/>
        <v>290.79791999999998</v>
      </c>
    </row>
    <row r="282" spans="1:10">
      <c r="A282">
        <f t="shared" si="17"/>
        <v>-117</v>
      </c>
      <c r="B282">
        <v>35</v>
      </c>
      <c r="C282" s="40">
        <v>170</v>
      </c>
      <c r="D282" s="40">
        <v>310</v>
      </c>
      <c r="E282" s="40">
        <v>14</v>
      </c>
      <c r="F282">
        <v>1.1000000000000001</v>
      </c>
      <c r="G282" s="1">
        <f t="shared" si="18"/>
        <v>256.952</v>
      </c>
      <c r="H282">
        <f t="shared" si="16"/>
        <v>-117</v>
      </c>
      <c r="J282" s="1">
        <f t="shared" si="19"/>
        <v>297.28463999999997</v>
      </c>
    </row>
    <row r="283" spans="1:10">
      <c r="A283">
        <f t="shared" si="17"/>
        <v>-116</v>
      </c>
      <c r="B283">
        <v>50</v>
      </c>
      <c r="C283" s="40">
        <v>167</v>
      </c>
      <c r="D283" s="40">
        <v>450</v>
      </c>
      <c r="E283" s="40">
        <v>17</v>
      </c>
      <c r="F283">
        <v>1.2</v>
      </c>
      <c r="G283" s="1">
        <f t="shared" si="18"/>
        <v>307.64800000000002</v>
      </c>
      <c r="H283">
        <f t="shared" si="16"/>
        <v>-116</v>
      </c>
      <c r="J283" s="1">
        <f t="shared" si="19"/>
        <v>297.61346666666662</v>
      </c>
    </row>
    <row r="284" spans="1:10">
      <c r="A284">
        <f t="shared" si="17"/>
        <v>-115</v>
      </c>
      <c r="B284">
        <v>80</v>
      </c>
      <c r="C284">
        <v>170</v>
      </c>
      <c r="D284">
        <v>430</v>
      </c>
      <c r="E284">
        <v>16.7</v>
      </c>
      <c r="F284">
        <v>1.3</v>
      </c>
      <c r="G284" s="1">
        <f t="shared" si="18"/>
        <v>329.45320000000004</v>
      </c>
      <c r="H284">
        <f t="shared" si="16"/>
        <v>-115</v>
      </c>
      <c r="J284" s="1">
        <f t="shared" si="19"/>
        <v>301.77229333333332</v>
      </c>
    </row>
    <row r="285" spans="1:10">
      <c r="A285">
        <f t="shared" si="17"/>
        <v>-114</v>
      </c>
      <c r="B285">
        <v>110</v>
      </c>
      <c r="C285">
        <v>173</v>
      </c>
      <c r="D285">
        <v>410</v>
      </c>
      <c r="E285">
        <v>16.5</v>
      </c>
      <c r="F285">
        <v>1.5</v>
      </c>
      <c r="G285" s="1">
        <f t="shared" si="18"/>
        <v>354.154</v>
      </c>
      <c r="H285">
        <f t="shared" si="16"/>
        <v>-114</v>
      </c>
      <c r="J285" s="1">
        <f t="shared" si="19"/>
        <v>300.09336000000002</v>
      </c>
    </row>
    <row r="286" spans="1:10">
      <c r="A286">
        <f t="shared" si="17"/>
        <v>-113</v>
      </c>
      <c r="B286">
        <v>140</v>
      </c>
      <c r="C286">
        <v>175</v>
      </c>
      <c r="D286">
        <v>390</v>
      </c>
      <c r="E286">
        <v>16.2</v>
      </c>
      <c r="F286">
        <v>1.7000000000000002</v>
      </c>
      <c r="G286" s="1">
        <f t="shared" si="18"/>
        <v>377.96720000000005</v>
      </c>
      <c r="H286">
        <f t="shared" si="16"/>
        <v>-113</v>
      </c>
      <c r="J286" s="1">
        <f t="shared" si="19"/>
        <v>299.7450133333333</v>
      </c>
    </row>
    <row r="287" spans="1:10">
      <c r="A287" s="41">
        <f t="shared" si="17"/>
        <v>-112</v>
      </c>
      <c r="B287" s="41">
        <v>160</v>
      </c>
      <c r="C287" s="40">
        <v>177</v>
      </c>
      <c r="D287" s="41">
        <v>375</v>
      </c>
      <c r="E287" s="40">
        <v>16</v>
      </c>
      <c r="F287" s="41">
        <v>1.9</v>
      </c>
      <c r="G287" s="42">
        <f t="shared" si="18"/>
        <v>395.56799999999998</v>
      </c>
      <c r="H287">
        <f t="shared" si="16"/>
        <v>-112</v>
      </c>
      <c r="J287" s="1">
        <f t="shared" si="19"/>
        <v>299.51202666666671</v>
      </c>
    </row>
    <row r="288" spans="1:10" ht="15.75">
      <c r="A288" s="44">
        <f t="shared" si="17"/>
        <v>-111</v>
      </c>
      <c r="B288" s="40">
        <v>180</v>
      </c>
      <c r="C288" s="40">
        <v>180</v>
      </c>
      <c r="D288" s="40">
        <v>360</v>
      </c>
      <c r="E288" s="40">
        <v>19</v>
      </c>
      <c r="F288" s="40">
        <v>2</v>
      </c>
      <c r="G288" s="43">
        <f t="shared" si="18"/>
        <v>422.28399999999999</v>
      </c>
      <c r="H288">
        <f t="shared" si="16"/>
        <v>-111</v>
      </c>
      <c r="J288" s="1">
        <f t="shared" si="19"/>
        <v>301.77816000000007</v>
      </c>
    </row>
    <row r="289" spans="1:10">
      <c r="A289">
        <f t="shared" si="17"/>
        <v>-110</v>
      </c>
      <c r="B289">
        <v>130</v>
      </c>
      <c r="C289" s="40">
        <v>180</v>
      </c>
      <c r="D289">
        <v>360</v>
      </c>
      <c r="E289">
        <v>18.5</v>
      </c>
      <c r="F289">
        <v>2</v>
      </c>
      <c r="G289" s="1">
        <f t="shared" si="18"/>
        <v>382.74599999999998</v>
      </c>
      <c r="H289">
        <f t="shared" si="16"/>
        <v>-110</v>
      </c>
      <c r="I289" t="s">
        <v>9</v>
      </c>
      <c r="J289" s="1">
        <f t="shared" si="19"/>
        <v>306.24802666666676</v>
      </c>
    </row>
    <row r="290" spans="1:10">
      <c r="A290">
        <f t="shared" si="17"/>
        <v>-109</v>
      </c>
      <c r="B290" s="40">
        <v>80</v>
      </c>
      <c r="C290" s="40">
        <v>90</v>
      </c>
      <c r="D290" s="40">
        <v>360</v>
      </c>
      <c r="E290" s="40">
        <v>18</v>
      </c>
      <c r="F290">
        <v>2</v>
      </c>
      <c r="G290" s="1">
        <f t="shared" si="18"/>
        <v>294.608</v>
      </c>
      <c r="H290">
        <f t="shared" si="16"/>
        <v>-109</v>
      </c>
      <c r="J290" s="1">
        <f t="shared" si="19"/>
        <v>305.04562666666669</v>
      </c>
    </row>
    <row r="291" spans="1:10">
      <c r="A291">
        <f t="shared" si="17"/>
        <v>-108</v>
      </c>
      <c r="B291" s="40">
        <v>100</v>
      </c>
      <c r="C291" s="40">
        <v>65</v>
      </c>
      <c r="D291" s="40">
        <v>270</v>
      </c>
      <c r="E291">
        <v>22</v>
      </c>
      <c r="F291" s="40">
        <v>2</v>
      </c>
      <c r="G291" s="1">
        <f t="shared" si="18"/>
        <v>292.13199999999995</v>
      </c>
      <c r="H291">
        <f t="shared" si="16"/>
        <v>-108</v>
      </c>
      <c r="J291" s="1">
        <f t="shared" si="19"/>
        <v>301.57869333333332</v>
      </c>
    </row>
    <row r="292" spans="1:10">
      <c r="A292">
        <f t="shared" si="17"/>
        <v>-107</v>
      </c>
      <c r="B292" s="40">
        <v>63</v>
      </c>
      <c r="C292" s="40">
        <v>82</v>
      </c>
      <c r="D292" s="40">
        <v>320</v>
      </c>
      <c r="E292" s="40">
        <v>18</v>
      </c>
      <c r="F292">
        <v>2</v>
      </c>
      <c r="G292" s="1">
        <f t="shared" si="18"/>
        <v>269.43600000000004</v>
      </c>
      <c r="H292">
        <f t="shared" si="16"/>
        <v>-107</v>
      </c>
      <c r="J292" s="1">
        <f t="shared" si="19"/>
        <v>297.31781333333333</v>
      </c>
    </row>
    <row r="293" spans="1:10">
      <c r="A293">
        <f t="shared" si="17"/>
        <v>-106</v>
      </c>
      <c r="B293" s="40">
        <v>37</v>
      </c>
      <c r="C293" s="40">
        <v>100</v>
      </c>
      <c r="D293" s="40">
        <v>360</v>
      </c>
      <c r="E293" s="40">
        <v>13</v>
      </c>
      <c r="F293">
        <v>2</v>
      </c>
      <c r="G293" s="1">
        <f t="shared" si="18"/>
        <v>250.12</v>
      </c>
      <c r="H293">
        <f t="shared" si="16"/>
        <v>-106</v>
      </c>
      <c r="J293" s="1">
        <f t="shared" si="19"/>
        <v>292.23981333333336</v>
      </c>
    </row>
    <row r="294" spans="1:10">
      <c r="A294">
        <f t="shared" si="17"/>
        <v>-105</v>
      </c>
      <c r="B294" s="40">
        <v>70</v>
      </c>
      <c r="C294" s="40">
        <v>72</v>
      </c>
      <c r="D294" s="40">
        <v>215</v>
      </c>
      <c r="E294" s="40">
        <v>9</v>
      </c>
      <c r="F294" s="40">
        <v>2</v>
      </c>
      <c r="G294" s="1">
        <f t="shared" si="18"/>
        <v>217.04400000000001</v>
      </c>
      <c r="H294">
        <f t="shared" si="16"/>
        <v>-105</v>
      </c>
      <c r="J294" s="1">
        <f t="shared" si="19"/>
        <v>283.41986666666668</v>
      </c>
    </row>
    <row r="295" spans="1:10">
      <c r="A295">
        <f t="shared" si="17"/>
        <v>-104</v>
      </c>
      <c r="B295" s="40">
        <v>75</v>
      </c>
      <c r="C295" s="40">
        <v>69</v>
      </c>
      <c r="D295" s="40">
        <v>240</v>
      </c>
      <c r="E295" s="40">
        <v>10</v>
      </c>
      <c r="F295" s="40">
        <v>1.7</v>
      </c>
      <c r="G295" s="1">
        <f t="shared" si="18"/>
        <v>220.036</v>
      </c>
      <c r="H295">
        <f t="shared" ref="H295:H358" si="20">A295</f>
        <v>-104</v>
      </c>
      <c r="J295" s="1">
        <f t="shared" si="19"/>
        <v>271.18213333333335</v>
      </c>
    </row>
    <row r="296" spans="1:10">
      <c r="A296">
        <f t="shared" ref="A296:A359" si="21">A295+1</f>
        <v>-103</v>
      </c>
      <c r="B296" s="40">
        <v>60</v>
      </c>
      <c r="C296" s="40">
        <v>82</v>
      </c>
      <c r="D296" s="40">
        <v>270</v>
      </c>
      <c r="E296">
        <v>12</v>
      </c>
      <c r="F296">
        <v>1.5</v>
      </c>
      <c r="G296" s="1">
        <f t="shared" si="18"/>
        <v>223.572</v>
      </c>
      <c r="H296">
        <f t="shared" si="20"/>
        <v>-103</v>
      </c>
      <c r="J296" s="1">
        <f t="shared" si="19"/>
        <v>255.15306666666666</v>
      </c>
    </row>
    <row r="297" spans="1:10">
      <c r="A297">
        <f t="shared" si="21"/>
        <v>-102</v>
      </c>
      <c r="B297">
        <v>80</v>
      </c>
      <c r="C297">
        <v>75</v>
      </c>
      <c r="D297">
        <v>268</v>
      </c>
      <c r="E297">
        <v>14</v>
      </c>
      <c r="F297">
        <v>1.4</v>
      </c>
      <c r="G297" s="1">
        <f t="shared" si="18"/>
        <v>238.916</v>
      </c>
      <c r="H297">
        <f t="shared" si="20"/>
        <v>-102</v>
      </c>
      <c r="J297" s="1">
        <f t="shared" si="19"/>
        <v>242.40920000000003</v>
      </c>
    </row>
    <row r="298" spans="1:10">
      <c r="A298">
        <f t="shared" si="21"/>
        <v>-101</v>
      </c>
      <c r="B298">
        <v>100</v>
      </c>
      <c r="C298">
        <v>77</v>
      </c>
      <c r="D298">
        <v>266</v>
      </c>
      <c r="E298">
        <v>15</v>
      </c>
      <c r="F298">
        <v>1.3</v>
      </c>
      <c r="G298" s="1">
        <f t="shared" si="18"/>
        <v>255.64400000000001</v>
      </c>
      <c r="H298">
        <f t="shared" si="20"/>
        <v>-101</v>
      </c>
      <c r="J298" s="1">
        <f t="shared" si="19"/>
        <v>238.74893333333335</v>
      </c>
    </row>
    <row r="299" spans="1:10">
      <c r="A299">
        <f t="shared" si="21"/>
        <v>-100</v>
      </c>
      <c r="B299">
        <v>110</v>
      </c>
      <c r="C299">
        <v>79</v>
      </c>
      <c r="D299">
        <v>263</v>
      </c>
      <c r="E299">
        <v>17</v>
      </c>
      <c r="F299">
        <v>1.1000000000000001</v>
      </c>
      <c r="G299" s="1">
        <f t="shared" si="18"/>
        <v>265.53999999999996</v>
      </c>
      <c r="H299">
        <f t="shared" si="20"/>
        <v>-100</v>
      </c>
      <c r="J299" s="1">
        <f t="shared" si="19"/>
        <v>233.05586666666667</v>
      </c>
    </row>
    <row r="300" spans="1:10">
      <c r="A300">
        <f t="shared" si="21"/>
        <v>-99</v>
      </c>
      <c r="B300" s="40">
        <v>120</v>
      </c>
      <c r="C300" s="40">
        <v>81</v>
      </c>
      <c r="D300" s="40">
        <v>260</v>
      </c>
      <c r="E300" s="40">
        <v>19</v>
      </c>
      <c r="F300" s="40">
        <v>1</v>
      </c>
      <c r="G300" s="1">
        <f t="shared" si="18"/>
        <v>277.98400000000004</v>
      </c>
      <c r="H300">
        <f t="shared" si="20"/>
        <v>-99</v>
      </c>
      <c r="J300" s="1">
        <f t="shared" si="19"/>
        <v>228.88408000000001</v>
      </c>
    </row>
    <row r="301" spans="1:10">
      <c r="A301">
        <f t="shared" si="21"/>
        <v>-98</v>
      </c>
      <c r="B301">
        <v>90</v>
      </c>
      <c r="C301">
        <v>74</v>
      </c>
      <c r="D301">
        <v>240</v>
      </c>
      <c r="E301">
        <v>17</v>
      </c>
      <c r="F301">
        <v>1.2</v>
      </c>
      <c r="G301" s="1">
        <f t="shared" si="18"/>
        <v>245.66800000000001</v>
      </c>
      <c r="H301">
        <f t="shared" si="20"/>
        <v>-98</v>
      </c>
      <c r="J301" s="1">
        <f t="shared" si="19"/>
        <v>226.14048</v>
      </c>
    </row>
    <row r="302" spans="1:10">
      <c r="A302">
        <f t="shared" si="21"/>
        <v>-97</v>
      </c>
      <c r="B302">
        <v>60</v>
      </c>
      <c r="C302">
        <v>66</v>
      </c>
      <c r="D302">
        <v>220</v>
      </c>
      <c r="E302">
        <v>15.5</v>
      </c>
      <c r="F302">
        <v>1.3</v>
      </c>
      <c r="G302" s="1">
        <f t="shared" si="18"/>
        <v>212.00200000000001</v>
      </c>
      <c r="H302">
        <f t="shared" si="20"/>
        <v>-97</v>
      </c>
      <c r="J302" s="1">
        <f t="shared" si="19"/>
        <v>225.68322666666666</v>
      </c>
    </row>
    <row r="303" spans="1:10">
      <c r="A303">
        <f t="shared" si="21"/>
        <v>-96</v>
      </c>
      <c r="B303" s="40">
        <v>32</v>
      </c>
      <c r="C303">
        <v>58</v>
      </c>
      <c r="D303" s="40">
        <v>210</v>
      </c>
      <c r="E303">
        <v>14</v>
      </c>
      <c r="F303">
        <v>1.4</v>
      </c>
      <c r="G303" s="1">
        <f t="shared" si="18"/>
        <v>181.84800000000001</v>
      </c>
      <c r="H303">
        <f t="shared" si="20"/>
        <v>-96</v>
      </c>
      <c r="J303" s="1">
        <f t="shared" si="19"/>
        <v>224.83975999999998</v>
      </c>
    </row>
    <row r="304" spans="1:10">
      <c r="A304">
        <f t="shared" si="21"/>
        <v>-95</v>
      </c>
      <c r="B304" s="40">
        <v>55</v>
      </c>
      <c r="C304" s="40">
        <v>50</v>
      </c>
      <c r="D304" s="40">
        <v>198</v>
      </c>
      <c r="E304" s="40">
        <v>13</v>
      </c>
      <c r="F304" s="40">
        <v>1.5</v>
      </c>
      <c r="G304" s="1">
        <f t="shared" si="18"/>
        <v>191.58800000000002</v>
      </c>
      <c r="H304">
        <f t="shared" si="20"/>
        <v>-95</v>
      </c>
      <c r="J304" s="1">
        <f t="shared" si="19"/>
        <v>219.33455999999995</v>
      </c>
    </row>
    <row r="305" spans="1:10" ht="15.75">
      <c r="A305" s="44">
        <f t="shared" si="21"/>
        <v>-94</v>
      </c>
      <c r="B305" s="40">
        <v>108</v>
      </c>
      <c r="C305" s="40">
        <v>90</v>
      </c>
      <c r="D305" s="40">
        <v>165</v>
      </c>
      <c r="E305" s="40">
        <v>11</v>
      </c>
      <c r="F305" s="40">
        <v>1.5</v>
      </c>
      <c r="G305" s="43">
        <f t="shared" si="18"/>
        <v>239.70399999999998</v>
      </c>
      <c r="H305">
        <f t="shared" si="20"/>
        <v>-94</v>
      </c>
      <c r="J305" s="1">
        <f t="shared" si="19"/>
        <v>212.15055999999998</v>
      </c>
    </row>
    <row r="306" spans="1:10">
      <c r="A306" s="41">
        <f t="shared" si="21"/>
        <v>-93</v>
      </c>
      <c r="B306" s="40">
        <v>102</v>
      </c>
      <c r="C306" s="40">
        <v>58</v>
      </c>
      <c r="D306" s="40">
        <v>144</v>
      </c>
      <c r="E306" s="40">
        <v>9</v>
      </c>
      <c r="F306" s="41">
        <v>1.5</v>
      </c>
      <c r="G306" s="42">
        <f t="shared" si="18"/>
        <v>206.73599999999999</v>
      </c>
      <c r="H306">
        <f t="shared" si="20"/>
        <v>-93</v>
      </c>
      <c r="J306" s="1">
        <f t="shared" si="19"/>
        <v>202.36815999999999</v>
      </c>
    </row>
    <row r="307" spans="1:10">
      <c r="A307">
        <f t="shared" si="21"/>
        <v>-92</v>
      </c>
      <c r="B307" s="40">
        <v>90</v>
      </c>
      <c r="C307">
        <v>53</v>
      </c>
      <c r="D307">
        <v>200</v>
      </c>
      <c r="E307">
        <v>9.1999999999999993</v>
      </c>
      <c r="F307">
        <v>1.5</v>
      </c>
      <c r="G307" s="1">
        <f t="shared" si="18"/>
        <v>206.85920000000002</v>
      </c>
      <c r="H307">
        <f t="shared" si="20"/>
        <v>-92</v>
      </c>
      <c r="I307" t="s">
        <v>8</v>
      </c>
      <c r="J307" s="1">
        <f t="shared" si="19"/>
        <v>195.98176000000001</v>
      </c>
    </row>
    <row r="308" spans="1:10">
      <c r="A308">
        <f t="shared" si="21"/>
        <v>-91</v>
      </c>
      <c r="B308">
        <v>79</v>
      </c>
      <c r="C308">
        <v>50</v>
      </c>
      <c r="D308">
        <v>255</v>
      </c>
      <c r="E308">
        <v>9.5</v>
      </c>
      <c r="F308">
        <v>1.5</v>
      </c>
      <c r="G308" s="1">
        <f t="shared" si="18"/>
        <v>208.96599999999998</v>
      </c>
      <c r="H308">
        <f t="shared" si="20"/>
        <v>-91</v>
      </c>
      <c r="J308" s="1">
        <f t="shared" si="19"/>
        <v>188.58151999999998</v>
      </c>
    </row>
    <row r="309" spans="1:10">
      <c r="A309">
        <f t="shared" si="21"/>
        <v>-90</v>
      </c>
      <c r="B309" s="40">
        <v>68</v>
      </c>
      <c r="C309" s="40">
        <v>46</v>
      </c>
      <c r="D309">
        <v>310</v>
      </c>
      <c r="E309" s="40">
        <v>9.6999999999999993</v>
      </c>
      <c r="F309" s="40">
        <v>1.5</v>
      </c>
      <c r="G309" s="1">
        <f t="shared" si="18"/>
        <v>210.18519999999998</v>
      </c>
      <c r="H309">
        <f t="shared" si="20"/>
        <v>-90</v>
      </c>
      <c r="J309" s="1">
        <f t="shared" si="19"/>
        <v>181.13216</v>
      </c>
    </row>
    <row r="310" spans="1:10">
      <c r="A310">
        <f t="shared" si="21"/>
        <v>-89</v>
      </c>
      <c r="B310" s="40">
        <v>60</v>
      </c>
      <c r="C310" s="40">
        <v>41</v>
      </c>
      <c r="D310" s="40">
        <v>360</v>
      </c>
      <c r="E310" s="40">
        <v>10</v>
      </c>
      <c r="F310">
        <v>1.3</v>
      </c>
      <c r="G310" s="1">
        <f t="shared" si="18"/>
        <v>207.38400000000001</v>
      </c>
      <c r="H310">
        <f t="shared" si="20"/>
        <v>-89</v>
      </c>
      <c r="J310" s="1">
        <f t="shared" si="19"/>
        <v>176.59722666666667</v>
      </c>
    </row>
    <row r="311" spans="1:10">
      <c r="A311">
        <f t="shared" si="21"/>
        <v>-88</v>
      </c>
      <c r="B311" s="40">
        <v>23</v>
      </c>
      <c r="C311">
        <v>44</v>
      </c>
      <c r="D311" s="40">
        <v>216</v>
      </c>
      <c r="E311" s="40">
        <v>7.5</v>
      </c>
      <c r="F311">
        <v>1.2</v>
      </c>
      <c r="G311" s="1">
        <f t="shared" si="18"/>
        <v>140.99400000000003</v>
      </c>
      <c r="H311">
        <f t="shared" si="20"/>
        <v>-88</v>
      </c>
      <c r="J311" s="1">
        <f t="shared" si="19"/>
        <v>174.10499999999999</v>
      </c>
    </row>
    <row r="312" spans="1:10">
      <c r="A312">
        <f t="shared" si="21"/>
        <v>-87</v>
      </c>
      <c r="B312" s="40">
        <v>25</v>
      </c>
      <c r="C312" s="40">
        <v>48</v>
      </c>
      <c r="D312" s="40">
        <v>200</v>
      </c>
      <c r="E312" s="40">
        <v>6</v>
      </c>
      <c r="F312" s="40">
        <v>1</v>
      </c>
      <c r="G312" s="1">
        <f t="shared" si="18"/>
        <v>131.15600000000001</v>
      </c>
      <c r="H312">
        <f t="shared" si="20"/>
        <v>-87</v>
      </c>
      <c r="J312" s="1">
        <f t="shared" si="19"/>
        <v>170.80801333333335</v>
      </c>
    </row>
    <row r="313" spans="1:10">
      <c r="A313">
        <f t="shared" si="21"/>
        <v>-86</v>
      </c>
      <c r="B313" s="40">
        <v>27</v>
      </c>
      <c r="C313" s="40">
        <v>32</v>
      </c>
      <c r="D313" s="40">
        <v>180</v>
      </c>
      <c r="E313" s="40">
        <v>5</v>
      </c>
      <c r="F313" s="40">
        <v>0.7</v>
      </c>
      <c r="G313" s="1">
        <f t="shared" si="18"/>
        <v>108.908</v>
      </c>
      <c r="H313">
        <f t="shared" si="20"/>
        <v>-86</v>
      </c>
      <c r="J313" s="1">
        <f t="shared" si="19"/>
        <v>164.11681333333334</v>
      </c>
    </row>
    <row r="314" spans="1:10">
      <c r="A314">
        <f t="shared" si="21"/>
        <v>-85</v>
      </c>
      <c r="B314" s="40">
        <v>64</v>
      </c>
      <c r="C314" s="40">
        <v>56</v>
      </c>
      <c r="D314" s="40">
        <v>210</v>
      </c>
      <c r="E314" s="40">
        <v>9</v>
      </c>
      <c r="F314" s="40">
        <v>0.7</v>
      </c>
      <c r="G314" s="1">
        <f t="shared" si="18"/>
        <v>169.744</v>
      </c>
      <c r="H314">
        <f t="shared" si="20"/>
        <v>-85</v>
      </c>
      <c r="J314" s="1">
        <f t="shared" si="19"/>
        <v>160.39014666666668</v>
      </c>
    </row>
    <row r="315" spans="1:10">
      <c r="A315">
        <f t="shared" si="21"/>
        <v>-84</v>
      </c>
      <c r="B315" s="40">
        <v>67</v>
      </c>
      <c r="C315" s="40">
        <v>48</v>
      </c>
      <c r="D315" s="40">
        <v>220</v>
      </c>
      <c r="E315" s="40">
        <v>8</v>
      </c>
      <c r="F315" s="40">
        <v>0.73</v>
      </c>
      <c r="G315" s="1">
        <f t="shared" si="18"/>
        <v>166.9804</v>
      </c>
      <c r="H315">
        <f t="shared" si="20"/>
        <v>-84</v>
      </c>
      <c r="J315" s="1">
        <f t="shared" si="19"/>
        <v>156.42433333333335</v>
      </c>
    </row>
    <row r="316" spans="1:10">
      <c r="A316">
        <f t="shared" si="21"/>
        <v>-83</v>
      </c>
      <c r="B316" s="40">
        <v>30</v>
      </c>
      <c r="C316" s="40">
        <v>33</v>
      </c>
      <c r="D316" s="40">
        <v>230</v>
      </c>
      <c r="E316" s="40">
        <v>8</v>
      </c>
      <c r="F316" s="40">
        <v>0.77</v>
      </c>
      <c r="G316" s="1">
        <f t="shared" si="18"/>
        <v>133.92759999999998</v>
      </c>
      <c r="H316">
        <f t="shared" si="20"/>
        <v>-83</v>
      </c>
      <c r="J316" s="1">
        <f t="shared" si="19"/>
        <v>151.42586666666665</v>
      </c>
    </row>
    <row r="317" spans="1:10">
      <c r="A317">
        <f t="shared" si="21"/>
        <v>-82</v>
      </c>
      <c r="B317" s="40">
        <v>29</v>
      </c>
      <c r="C317" s="40">
        <v>40</v>
      </c>
      <c r="D317" s="40">
        <v>270</v>
      </c>
      <c r="E317" s="40">
        <v>7.5</v>
      </c>
      <c r="F317" s="40">
        <v>0.8</v>
      </c>
      <c r="G317" s="1">
        <f t="shared" si="18"/>
        <v>143.97800000000001</v>
      </c>
      <c r="H317">
        <f t="shared" si="20"/>
        <v>-82</v>
      </c>
      <c r="J317" s="1">
        <f t="shared" si="19"/>
        <v>146.86478666666667</v>
      </c>
    </row>
    <row r="318" spans="1:10">
      <c r="A318">
        <f t="shared" si="21"/>
        <v>-81</v>
      </c>
      <c r="B318" s="40">
        <v>28</v>
      </c>
      <c r="C318" s="40">
        <v>50</v>
      </c>
      <c r="D318">
        <v>240</v>
      </c>
      <c r="E318">
        <v>8.25</v>
      </c>
      <c r="F318">
        <v>0.77</v>
      </c>
      <c r="G318" s="1">
        <f t="shared" si="18"/>
        <v>144.46460000000002</v>
      </c>
      <c r="H318">
        <f t="shared" si="20"/>
        <v>-81</v>
      </c>
      <c r="J318" s="1">
        <f t="shared" si="19"/>
        <v>142.72485333333333</v>
      </c>
    </row>
    <row r="319" spans="1:10">
      <c r="A319">
        <f t="shared" si="21"/>
        <v>-80</v>
      </c>
      <c r="B319">
        <v>32</v>
      </c>
      <c r="C319">
        <v>51</v>
      </c>
      <c r="D319">
        <v>210</v>
      </c>
      <c r="E319">
        <v>8.5</v>
      </c>
      <c r="F319">
        <v>0.74</v>
      </c>
      <c r="G319" s="1">
        <f t="shared" si="18"/>
        <v>142.13319999999999</v>
      </c>
      <c r="H319">
        <f t="shared" si="20"/>
        <v>-80</v>
      </c>
      <c r="J319" s="1">
        <f t="shared" si="19"/>
        <v>143.22718666666665</v>
      </c>
    </row>
    <row r="320" spans="1:10">
      <c r="A320">
        <f t="shared" si="21"/>
        <v>-79</v>
      </c>
      <c r="B320">
        <v>36</v>
      </c>
      <c r="C320" s="40">
        <v>50</v>
      </c>
      <c r="D320" s="40">
        <v>180</v>
      </c>
      <c r="E320" s="40">
        <v>9</v>
      </c>
      <c r="F320" s="40">
        <v>0.7</v>
      </c>
      <c r="G320" s="1">
        <f t="shared" si="18"/>
        <v>139.33600000000001</v>
      </c>
      <c r="H320">
        <f t="shared" si="20"/>
        <v>-79</v>
      </c>
      <c r="J320" s="1">
        <f t="shared" si="19"/>
        <v>145.24965333333336</v>
      </c>
    </row>
    <row r="321" spans="1:10">
      <c r="A321">
        <f t="shared" si="21"/>
        <v>-78</v>
      </c>
      <c r="B321" s="40">
        <v>40</v>
      </c>
      <c r="C321" s="40">
        <v>50</v>
      </c>
      <c r="D321">
        <v>205</v>
      </c>
      <c r="E321" s="40">
        <v>10</v>
      </c>
      <c r="F321">
        <v>0.7</v>
      </c>
      <c r="G321" s="1">
        <f t="shared" si="18"/>
        <v>150.83600000000001</v>
      </c>
      <c r="H321">
        <f t="shared" si="20"/>
        <v>-78</v>
      </c>
      <c r="J321" s="1">
        <f t="shared" si="19"/>
        <v>148.53558666666669</v>
      </c>
    </row>
    <row r="322" spans="1:10">
      <c r="A322">
        <f t="shared" si="21"/>
        <v>-77</v>
      </c>
      <c r="B322" s="40">
        <v>38</v>
      </c>
      <c r="C322" s="40">
        <v>50</v>
      </c>
      <c r="D322" s="40">
        <v>230</v>
      </c>
      <c r="E322" s="40">
        <v>8</v>
      </c>
      <c r="F322" s="40">
        <v>0.7</v>
      </c>
      <c r="G322" s="1">
        <f t="shared" si="18"/>
        <v>147.37200000000001</v>
      </c>
      <c r="H322">
        <f t="shared" si="20"/>
        <v>-77</v>
      </c>
      <c r="J322" s="1">
        <f t="shared" si="19"/>
        <v>147.54605333333333</v>
      </c>
    </row>
    <row r="323" spans="1:10">
      <c r="A323">
        <f t="shared" si="21"/>
        <v>-76</v>
      </c>
      <c r="B323" s="40">
        <v>43</v>
      </c>
      <c r="C323" s="40">
        <v>48</v>
      </c>
      <c r="D323">
        <v>180</v>
      </c>
      <c r="E323">
        <v>6.25</v>
      </c>
      <c r="F323">
        <v>0.7</v>
      </c>
      <c r="G323" s="1">
        <f t="shared" si="18"/>
        <v>133.989</v>
      </c>
      <c r="H323">
        <f t="shared" si="20"/>
        <v>-76</v>
      </c>
      <c r="J323" s="1">
        <f t="shared" si="19"/>
        <v>146.48502666666667</v>
      </c>
    </row>
    <row r="324" spans="1:10">
      <c r="A324">
        <f t="shared" si="21"/>
        <v>-75</v>
      </c>
      <c r="B324" s="40">
        <v>48</v>
      </c>
      <c r="C324" s="40">
        <v>48</v>
      </c>
      <c r="D324">
        <v>200</v>
      </c>
      <c r="E324">
        <v>6.25</v>
      </c>
      <c r="F324" s="40">
        <v>0.7</v>
      </c>
      <c r="G324" s="1">
        <f t="shared" si="18"/>
        <v>141.76900000000001</v>
      </c>
      <c r="H324">
        <f t="shared" si="20"/>
        <v>-75</v>
      </c>
      <c r="J324" s="1">
        <f t="shared" si="19"/>
        <v>147.34111999999999</v>
      </c>
    </row>
    <row r="325" spans="1:10">
      <c r="A325" s="41">
        <f t="shared" si="21"/>
        <v>-74</v>
      </c>
      <c r="B325" s="40">
        <v>44</v>
      </c>
      <c r="C325" s="40">
        <v>49</v>
      </c>
      <c r="D325" s="41">
        <v>230</v>
      </c>
      <c r="E325">
        <v>6.25</v>
      </c>
      <c r="F325" s="41">
        <v>0.7</v>
      </c>
      <c r="G325" s="42">
        <f t="shared" si="18"/>
        <v>145.285</v>
      </c>
      <c r="H325">
        <f t="shared" si="20"/>
        <v>-74</v>
      </c>
      <c r="J325" s="1">
        <f t="shared" si="19"/>
        <v>147.20478666666668</v>
      </c>
    </row>
    <row r="326" spans="1:10">
      <c r="A326">
        <f t="shared" si="21"/>
        <v>-73</v>
      </c>
      <c r="B326" s="40">
        <v>43</v>
      </c>
      <c r="C326" s="40">
        <v>49</v>
      </c>
      <c r="D326">
        <v>250</v>
      </c>
      <c r="E326">
        <v>6.25</v>
      </c>
      <c r="F326">
        <v>0.7</v>
      </c>
      <c r="G326" s="1">
        <f t="shared" si="18"/>
        <v>148.529</v>
      </c>
      <c r="H326">
        <f t="shared" si="20"/>
        <v>-73</v>
      </c>
      <c r="J326" s="1">
        <f t="shared" si="19"/>
        <v>146.78028000000003</v>
      </c>
    </row>
    <row r="327" spans="1:10" ht="15.75">
      <c r="A327" s="44">
        <f t="shared" si="21"/>
        <v>-72</v>
      </c>
      <c r="B327" s="40">
        <v>42</v>
      </c>
      <c r="C327" s="40">
        <v>67</v>
      </c>
      <c r="D327" s="40">
        <v>270</v>
      </c>
      <c r="E327">
        <v>6.25</v>
      </c>
      <c r="F327">
        <v>0.7</v>
      </c>
      <c r="G327" s="43">
        <f t="shared" si="18"/>
        <v>161.49299999999999</v>
      </c>
      <c r="H327">
        <f t="shared" si="20"/>
        <v>-72</v>
      </c>
      <c r="I327" t="s">
        <v>8</v>
      </c>
      <c r="J327" s="1">
        <f t="shared" si="19"/>
        <v>146.25546666666668</v>
      </c>
    </row>
    <row r="328" spans="1:10">
      <c r="A328" s="41">
        <f t="shared" si="21"/>
        <v>-71</v>
      </c>
      <c r="B328" s="41">
        <v>41</v>
      </c>
      <c r="C328" s="41">
        <v>66</v>
      </c>
      <c r="D328" s="41">
        <v>260</v>
      </c>
      <c r="E328">
        <v>6.25</v>
      </c>
      <c r="F328" s="41">
        <v>0.7</v>
      </c>
      <c r="G328" s="42">
        <f t="shared" si="18"/>
        <v>158.197</v>
      </c>
      <c r="H328">
        <f t="shared" si="20"/>
        <v>-71</v>
      </c>
      <c r="J328" s="1">
        <f t="shared" si="19"/>
        <v>145.66140000000001</v>
      </c>
    </row>
    <row r="329" spans="1:10">
      <c r="A329">
        <f t="shared" si="21"/>
        <v>-70</v>
      </c>
      <c r="B329">
        <v>40</v>
      </c>
      <c r="C329">
        <v>65</v>
      </c>
      <c r="D329">
        <v>250</v>
      </c>
      <c r="E329">
        <v>6.25</v>
      </c>
      <c r="F329">
        <v>0.7</v>
      </c>
      <c r="G329" s="1">
        <f t="shared" si="18"/>
        <v>154.90100000000001</v>
      </c>
      <c r="H329">
        <f t="shared" si="20"/>
        <v>-70</v>
      </c>
      <c r="J329" s="1">
        <f t="shared" si="19"/>
        <v>144.12493333333336</v>
      </c>
    </row>
    <row r="330" spans="1:10">
      <c r="A330">
        <f t="shared" si="21"/>
        <v>-69</v>
      </c>
      <c r="B330">
        <v>39</v>
      </c>
      <c r="C330">
        <v>63</v>
      </c>
      <c r="D330">
        <v>240</v>
      </c>
      <c r="E330">
        <v>6.25</v>
      </c>
      <c r="F330">
        <v>0.7</v>
      </c>
      <c r="G330" s="1">
        <f t="shared" si="18"/>
        <v>151.065</v>
      </c>
      <c r="H330">
        <f t="shared" si="20"/>
        <v>-69</v>
      </c>
      <c r="J330" s="1">
        <f t="shared" si="19"/>
        <v>142.62206666666668</v>
      </c>
    </row>
    <row r="331" spans="1:10">
      <c r="A331">
        <f t="shared" si="21"/>
        <v>-68</v>
      </c>
      <c r="B331">
        <v>38</v>
      </c>
      <c r="C331">
        <v>62</v>
      </c>
      <c r="D331">
        <v>225</v>
      </c>
      <c r="E331">
        <v>6.25</v>
      </c>
      <c r="F331">
        <v>0.7</v>
      </c>
      <c r="G331" s="1">
        <f t="shared" si="18"/>
        <v>146.76900000000001</v>
      </c>
      <c r="H331">
        <f t="shared" si="20"/>
        <v>-68</v>
      </c>
      <c r="J331" s="1">
        <f t="shared" si="19"/>
        <v>141.81700000000001</v>
      </c>
    </row>
    <row r="332" spans="1:10">
      <c r="A332">
        <f t="shared" si="21"/>
        <v>-67</v>
      </c>
      <c r="B332">
        <v>37</v>
      </c>
      <c r="C332">
        <v>60</v>
      </c>
      <c r="D332">
        <v>210</v>
      </c>
      <c r="E332">
        <v>6.25</v>
      </c>
      <c r="F332">
        <v>0.7</v>
      </c>
      <c r="G332" s="1">
        <f t="shared" si="18"/>
        <v>141.93300000000002</v>
      </c>
      <c r="H332">
        <f t="shared" si="20"/>
        <v>-67</v>
      </c>
      <c r="J332" s="1">
        <f t="shared" si="19"/>
        <v>140.34926666666667</v>
      </c>
    </row>
    <row r="333" spans="1:10">
      <c r="A333">
        <f t="shared" si="21"/>
        <v>-66</v>
      </c>
      <c r="B333">
        <v>36</v>
      </c>
      <c r="C333">
        <v>58</v>
      </c>
      <c r="D333">
        <v>200</v>
      </c>
      <c r="E333">
        <v>6.25</v>
      </c>
      <c r="F333">
        <v>0.7</v>
      </c>
      <c r="G333" s="1">
        <f t="shared" si="18"/>
        <v>138.09700000000001</v>
      </c>
      <c r="H333">
        <f t="shared" si="20"/>
        <v>-66</v>
      </c>
    </row>
    <row r="334" spans="1:10">
      <c r="A334">
        <f t="shared" si="21"/>
        <v>-65</v>
      </c>
      <c r="B334">
        <v>35</v>
      </c>
      <c r="C334">
        <v>56</v>
      </c>
      <c r="D334">
        <v>190</v>
      </c>
      <c r="E334">
        <v>6.25</v>
      </c>
      <c r="F334">
        <v>0.7</v>
      </c>
      <c r="G334" s="1">
        <f t="shared" si="18"/>
        <v>134.261</v>
      </c>
      <c r="H334">
        <f t="shared" si="20"/>
        <v>-65</v>
      </c>
    </row>
    <row r="335" spans="1:10">
      <c r="A335">
        <f t="shared" si="21"/>
        <v>-64</v>
      </c>
      <c r="B335">
        <v>34</v>
      </c>
      <c r="C335">
        <v>54</v>
      </c>
      <c r="D335">
        <v>180</v>
      </c>
      <c r="E335">
        <v>6.25</v>
      </c>
      <c r="F335">
        <v>0.7</v>
      </c>
      <c r="G335" s="1">
        <f t="shared" ref="G335:G339" si="22">(0.756*B335)+(0.54*C335)+(0.2*D335)+(3.476*E335+(25.48*F335))</f>
        <v>130.42500000000001</v>
      </c>
      <c r="H335">
        <f t="shared" si="20"/>
        <v>-64</v>
      </c>
    </row>
    <row r="336" spans="1:10">
      <c r="A336">
        <f t="shared" si="21"/>
        <v>-63</v>
      </c>
      <c r="B336">
        <v>33</v>
      </c>
      <c r="C336">
        <v>52</v>
      </c>
      <c r="D336">
        <v>176</v>
      </c>
      <c r="E336">
        <v>6.25</v>
      </c>
      <c r="F336">
        <v>0.7</v>
      </c>
      <c r="G336" s="1">
        <f t="shared" si="22"/>
        <v>127.78900000000002</v>
      </c>
      <c r="H336">
        <f t="shared" si="20"/>
        <v>-63</v>
      </c>
    </row>
    <row r="337" spans="1:9">
      <c r="A337">
        <f t="shared" si="21"/>
        <v>-62</v>
      </c>
      <c r="B337">
        <v>33</v>
      </c>
      <c r="C337">
        <v>48</v>
      </c>
      <c r="D337" s="40">
        <v>172</v>
      </c>
      <c r="E337">
        <v>6.25</v>
      </c>
      <c r="F337">
        <v>0.7</v>
      </c>
      <c r="G337" s="1">
        <f t="shared" si="22"/>
        <v>124.82900000000001</v>
      </c>
      <c r="H337">
        <f t="shared" si="20"/>
        <v>-62</v>
      </c>
    </row>
    <row r="338" spans="1:9">
      <c r="A338">
        <f t="shared" si="21"/>
        <v>-61</v>
      </c>
      <c r="B338">
        <v>32</v>
      </c>
      <c r="C338">
        <v>44</v>
      </c>
      <c r="D338">
        <v>172</v>
      </c>
      <c r="E338">
        <v>6.25</v>
      </c>
      <c r="F338">
        <v>0.7</v>
      </c>
      <c r="G338" s="1">
        <f t="shared" si="22"/>
        <v>121.91300000000001</v>
      </c>
      <c r="H338">
        <f t="shared" si="20"/>
        <v>-61</v>
      </c>
    </row>
    <row r="339" spans="1:9">
      <c r="A339">
        <f t="shared" si="21"/>
        <v>-60</v>
      </c>
      <c r="B339" s="40">
        <v>32</v>
      </c>
      <c r="C339" s="40">
        <v>40</v>
      </c>
      <c r="D339">
        <v>172</v>
      </c>
      <c r="E339">
        <v>6.25</v>
      </c>
      <c r="F339">
        <v>0.7</v>
      </c>
      <c r="G339" s="1">
        <f t="shared" si="22"/>
        <v>119.75300000000001</v>
      </c>
      <c r="H339">
        <f t="shared" si="20"/>
        <v>-60</v>
      </c>
    </row>
    <row r="340" spans="1:9">
      <c r="A340">
        <f t="shared" si="21"/>
        <v>-59</v>
      </c>
      <c r="H340">
        <f t="shared" si="20"/>
        <v>-59</v>
      </c>
    </row>
    <row r="341" spans="1:9">
      <c r="A341">
        <f t="shared" si="21"/>
        <v>-58</v>
      </c>
      <c r="H341">
        <f t="shared" si="20"/>
        <v>-58</v>
      </c>
    </row>
    <row r="342" spans="1:9">
      <c r="A342">
        <f t="shared" si="21"/>
        <v>-57</v>
      </c>
      <c r="H342">
        <f t="shared" si="20"/>
        <v>-57</v>
      </c>
    </row>
    <row r="343" spans="1:9">
      <c r="A343">
        <f t="shared" si="21"/>
        <v>-56</v>
      </c>
      <c r="H343">
        <f t="shared" si="20"/>
        <v>-56</v>
      </c>
    </row>
    <row r="344" spans="1:9">
      <c r="A344">
        <f t="shared" si="21"/>
        <v>-55</v>
      </c>
      <c r="B344" t="s">
        <v>12</v>
      </c>
      <c r="C344" t="s">
        <v>13</v>
      </c>
      <c r="D344" t="s">
        <v>14</v>
      </c>
      <c r="E344" t="s">
        <v>15</v>
      </c>
      <c r="F344" t="s">
        <v>16</v>
      </c>
      <c r="H344">
        <f t="shared" si="20"/>
        <v>-55</v>
      </c>
    </row>
    <row r="345" spans="1:9">
      <c r="A345">
        <f t="shared" si="21"/>
        <v>-54</v>
      </c>
      <c r="B345">
        <f>AVERAGE(B2:B339)</f>
        <v>96.575384615384621</v>
      </c>
      <c r="C345">
        <f>AVERAGE(C2:C339)</f>
        <v>139.02923076923076</v>
      </c>
      <c r="D345">
        <f>AVERAGE(D2:D339)</f>
        <v>363.37538461538463</v>
      </c>
      <c r="E345">
        <f>AVERAGE(E2:E339)</f>
        <v>20.617692307692305</v>
      </c>
      <c r="F345">
        <f>AVERAGE(F2:F339)</f>
        <v>2.9168615384615411</v>
      </c>
      <c r="G345" s="1" t="s">
        <v>17</v>
      </c>
      <c r="H345">
        <f t="shared" si="20"/>
        <v>-54</v>
      </c>
    </row>
    <row r="346" spans="1:9">
      <c r="A346">
        <f t="shared" si="21"/>
        <v>-53</v>
      </c>
      <c r="B346">
        <v>3.78</v>
      </c>
      <c r="C346">
        <v>2.7</v>
      </c>
      <c r="D346">
        <v>1</v>
      </c>
      <c r="E346">
        <v>17.38</v>
      </c>
      <c r="F346">
        <v>127.4</v>
      </c>
      <c r="G346" s="1" t="s">
        <v>18</v>
      </c>
      <c r="H346">
        <f t="shared" si="20"/>
        <v>-53</v>
      </c>
      <c r="I346" t="s">
        <v>11</v>
      </c>
    </row>
    <row r="347" spans="1:9">
      <c r="A347">
        <f t="shared" si="21"/>
        <v>-52</v>
      </c>
      <c r="H347">
        <f t="shared" si="20"/>
        <v>-52</v>
      </c>
    </row>
    <row r="348" spans="1:9">
      <c r="A348">
        <f t="shared" si="21"/>
        <v>-51</v>
      </c>
      <c r="H348">
        <f t="shared" si="20"/>
        <v>-51</v>
      </c>
    </row>
    <row r="349" spans="1:9">
      <c r="A349">
        <f t="shared" si="21"/>
        <v>-50</v>
      </c>
      <c r="H349">
        <f t="shared" si="20"/>
        <v>-50</v>
      </c>
    </row>
    <row r="350" spans="1:9">
      <c r="A350">
        <f t="shared" si="21"/>
        <v>-49</v>
      </c>
      <c r="H350">
        <f t="shared" si="20"/>
        <v>-49</v>
      </c>
    </row>
    <row r="351" spans="1:9">
      <c r="A351">
        <f t="shared" si="21"/>
        <v>-48</v>
      </c>
      <c r="H351">
        <f t="shared" si="20"/>
        <v>-48</v>
      </c>
    </row>
    <row r="352" spans="1:9">
      <c r="A352">
        <f t="shared" si="21"/>
        <v>-47</v>
      </c>
      <c r="H352">
        <f t="shared" si="20"/>
        <v>-47</v>
      </c>
    </row>
    <row r="353" spans="1:9">
      <c r="A353">
        <f t="shared" si="21"/>
        <v>-46</v>
      </c>
      <c r="H353">
        <f t="shared" si="20"/>
        <v>-46</v>
      </c>
    </row>
    <row r="354" spans="1:9">
      <c r="A354">
        <f t="shared" si="21"/>
        <v>-45</v>
      </c>
      <c r="H354">
        <f t="shared" si="20"/>
        <v>-45</v>
      </c>
    </row>
    <row r="355" spans="1:9">
      <c r="A355">
        <f t="shared" si="21"/>
        <v>-44</v>
      </c>
      <c r="H355">
        <f t="shared" si="20"/>
        <v>-44</v>
      </c>
    </row>
    <row r="356" spans="1:9">
      <c r="A356">
        <f t="shared" si="21"/>
        <v>-43</v>
      </c>
      <c r="H356">
        <f t="shared" si="20"/>
        <v>-43</v>
      </c>
    </row>
    <row r="357" spans="1:9">
      <c r="A357">
        <f t="shared" si="21"/>
        <v>-42</v>
      </c>
      <c r="H357">
        <f t="shared" si="20"/>
        <v>-42</v>
      </c>
    </row>
    <row r="358" spans="1:9">
      <c r="A358">
        <f t="shared" si="21"/>
        <v>-41</v>
      </c>
      <c r="H358">
        <f t="shared" si="20"/>
        <v>-41</v>
      </c>
    </row>
    <row r="359" spans="1:9">
      <c r="A359">
        <f t="shared" si="21"/>
        <v>-40</v>
      </c>
      <c r="H359">
        <f t="shared" ref="H359:H384" si="23">A359</f>
        <v>-40</v>
      </c>
    </row>
    <row r="360" spans="1:9">
      <c r="A360">
        <f t="shared" ref="A360:A384" si="24">A359+1</f>
        <v>-39</v>
      </c>
      <c r="H360">
        <f t="shared" si="23"/>
        <v>-39</v>
      </c>
    </row>
    <row r="361" spans="1:9">
      <c r="A361">
        <f t="shared" si="24"/>
        <v>-38</v>
      </c>
      <c r="H361">
        <f t="shared" si="23"/>
        <v>-38</v>
      </c>
    </row>
    <row r="362" spans="1:9">
      <c r="A362">
        <f t="shared" si="24"/>
        <v>-37</v>
      </c>
      <c r="H362">
        <f t="shared" si="23"/>
        <v>-37</v>
      </c>
    </row>
    <row r="363" spans="1:9">
      <c r="A363">
        <f t="shared" si="24"/>
        <v>-36</v>
      </c>
      <c r="H363">
        <f t="shared" si="23"/>
        <v>-36</v>
      </c>
    </row>
    <row r="364" spans="1:9">
      <c r="A364">
        <f t="shared" si="24"/>
        <v>-35</v>
      </c>
      <c r="H364">
        <f t="shared" si="23"/>
        <v>-35</v>
      </c>
    </row>
    <row r="365" spans="1:9">
      <c r="A365">
        <f t="shared" si="24"/>
        <v>-34</v>
      </c>
      <c r="H365">
        <f t="shared" si="23"/>
        <v>-34</v>
      </c>
      <c r="I365" t="s">
        <v>8</v>
      </c>
    </row>
    <row r="366" spans="1:9">
      <c r="A366">
        <f t="shared" si="24"/>
        <v>-33</v>
      </c>
      <c r="H366">
        <f t="shared" si="23"/>
        <v>-33</v>
      </c>
    </row>
    <row r="367" spans="1:9">
      <c r="A367">
        <f t="shared" si="24"/>
        <v>-32</v>
      </c>
      <c r="H367">
        <f t="shared" si="23"/>
        <v>-32</v>
      </c>
    </row>
    <row r="368" spans="1:9">
      <c r="A368">
        <f t="shared" si="24"/>
        <v>-31</v>
      </c>
      <c r="H368">
        <f t="shared" si="23"/>
        <v>-31</v>
      </c>
    </row>
    <row r="369" spans="1:9">
      <c r="A369">
        <f t="shared" si="24"/>
        <v>-30</v>
      </c>
      <c r="H369">
        <f t="shared" si="23"/>
        <v>-30</v>
      </c>
    </row>
    <row r="370" spans="1:9">
      <c r="A370">
        <f t="shared" si="24"/>
        <v>-29</v>
      </c>
      <c r="H370">
        <f t="shared" si="23"/>
        <v>-29</v>
      </c>
    </row>
    <row r="371" spans="1:9">
      <c r="A371">
        <f t="shared" si="24"/>
        <v>-28</v>
      </c>
      <c r="H371">
        <f t="shared" si="23"/>
        <v>-28</v>
      </c>
    </row>
    <row r="372" spans="1:9">
      <c r="A372">
        <f t="shared" si="24"/>
        <v>-27</v>
      </c>
      <c r="H372">
        <f t="shared" si="23"/>
        <v>-27</v>
      </c>
    </row>
    <row r="373" spans="1:9">
      <c r="A373">
        <f t="shared" si="24"/>
        <v>-26</v>
      </c>
      <c r="H373">
        <f t="shared" si="23"/>
        <v>-26</v>
      </c>
    </row>
    <row r="374" spans="1:9">
      <c r="A374">
        <f t="shared" si="24"/>
        <v>-25</v>
      </c>
      <c r="H374">
        <f t="shared" si="23"/>
        <v>-25</v>
      </c>
    </row>
    <row r="375" spans="1:9">
      <c r="A375">
        <f t="shared" si="24"/>
        <v>-24</v>
      </c>
      <c r="H375">
        <f t="shared" si="23"/>
        <v>-24</v>
      </c>
    </row>
    <row r="376" spans="1:9">
      <c r="A376">
        <f t="shared" si="24"/>
        <v>-23</v>
      </c>
      <c r="H376">
        <f t="shared" si="23"/>
        <v>-23</v>
      </c>
    </row>
    <row r="377" spans="1:9">
      <c r="A377">
        <f t="shared" si="24"/>
        <v>-22</v>
      </c>
      <c r="H377">
        <f t="shared" si="23"/>
        <v>-22</v>
      </c>
    </row>
    <row r="378" spans="1:9">
      <c r="A378">
        <f t="shared" si="24"/>
        <v>-21</v>
      </c>
      <c r="H378">
        <f t="shared" si="23"/>
        <v>-21</v>
      </c>
    </row>
    <row r="379" spans="1:9">
      <c r="A379">
        <f t="shared" si="24"/>
        <v>-20</v>
      </c>
      <c r="H379">
        <f t="shared" si="23"/>
        <v>-20</v>
      </c>
    </row>
    <row r="380" spans="1:9">
      <c r="A380">
        <f t="shared" si="24"/>
        <v>-19</v>
      </c>
      <c r="H380">
        <f t="shared" si="23"/>
        <v>-19</v>
      </c>
    </row>
    <row r="381" spans="1:9">
      <c r="A381">
        <f t="shared" si="24"/>
        <v>-18</v>
      </c>
      <c r="H381">
        <f t="shared" si="23"/>
        <v>-18</v>
      </c>
    </row>
    <row r="382" spans="1:9">
      <c r="A382">
        <f t="shared" si="24"/>
        <v>-17</v>
      </c>
      <c r="H382">
        <f t="shared" si="23"/>
        <v>-17</v>
      </c>
    </row>
    <row r="383" spans="1:9">
      <c r="A383">
        <f t="shared" si="24"/>
        <v>-16</v>
      </c>
      <c r="H383">
        <f t="shared" si="23"/>
        <v>-16</v>
      </c>
    </row>
    <row r="384" spans="1:9">
      <c r="A384">
        <f t="shared" si="24"/>
        <v>-15</v>
      </c>
      <c r="H384">
        <f t="shared" si="23"/>
        <v>-15</v>
      </c>
      <c r="I384" t="s">
        <v>8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D7"/>
  <sheetViews>
    <sheetView tabSelected="1" workbookViewId="0"/>
  </sheetViews>
  <sheetFormatPr defaultRowHeight="12.75"/>
  <cols>
    <col min="1" max="1" width="92.42578125" customWidth="1"/>
  </cols>
  <sheetData>
    <row r="2" spans="1:4">
      <c r="A2" t="s">
        <v>61</v>
      </c>
    </row>
    <row r="3" spans="1:4">
      <c r="A3" t="s">
        <v>62</v>
      </c>
      <c r="D3" t="s">
        <v>65</v>
      </c>
    </row>
    <row r="4" spans="1:4">
      <c r="A4" t="s">
        <v>66</v>
      </c>
    </row>
    <row r="6" spans="1:4">
      <c r="A6" t="s">
        <v>63</v>
      </c>
    </row>
    <row r="7" spans="1:4">
      <c r="A7" t="s">
        <v>64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 topLeftCell="A2" activePane="bottomLeft" state="frozen"/>
      <selection activeCell="F1" sqref="F1"/>
      <selection pane="bottomLeft"/>
    </sheetView>
  </sheetViews>
  <sheetFormatPr defaultColWidth="11.5703125" defaultRowHeight="12.75"/>
  <cols>
    <col min="1" max="1" width="4.42578125" customWidth="1"/>
  </cols>
  <sheetData/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B326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5.42578125" style="11" customWidth="1"/>
    <col min="2" max="2" width="8.5703125" style="13" customWidth="1"/>
    <col min="3" max="3" width="2.7109375" style="8" customWidth="1"/>
    <col min="4" max="4" width="3.7109375" style="7" customWidth="1"/>
    <col min="5" max="5" width="11.7109375" style="8" customWidth="1"/>
    <col min="6" max="6" width="9.140625" style="2"/>
    <col min="7" max="7" width="8.5703125" style="8" customWidth="1"/>
    <col min="8" max="8" width="7" style="13" customWidth="1"/>
    <col min="9" max="9" width="7.28515625" style="8" customWidth="1"/>
    <col min="10" max="10" width="7" style="13" customWidth="1"/>
    <col min="11" max="11" width="0.5703125" style="8" customWidth="1"/>
    <col min="12" max="13" width="8" style="14" customWidth="1"/>
    <col min="14" max="14" width="6" style="14" customWidth="1"/>
    <col min="15" max="15" width="10.140625" style="14" customWidth="1"/>
    <col min="16" max="16" width="3.7109375" style="8" customWidth="1"/>
    <col min="17" max="17" width="11.42578125" style="8" customWidth="1"/>
    <col min="18" max="18" width="9.140625" style="8"/>
    <col min="19" max="19" width="8.28515625" style="8" customWidth="1"/>
    <col min="20" max="23" width="7.42578125" style="14" customWidth="1"/>
    <col min="24" max="24" width="0.5703125" style="8" customWidth="1"/>
    <col min="25" max="25" width="9.140625" style="8"/>
    <col min="26" max="26" width="8.140625" style="8" customWidth="1"/>
    <col min="27" max="27" width="6.42578125" style="8" customWidth="1"/>
    <col min="28" max="28" width="10.28515625" style="8" customWidth="1"/>
    <col min="29" max="29" width="3.7109375" style="8" customWidth="1"/>
    <col min="30" max="54" width="9.140625" style="8"/>
  </cols>
  <sheetData>
    <row r="1" spans="1:54" s="9" customFormat="1">
      <c r="A1" s="4" t="s">
        <v>0</v>
      </c>
      <c r="B1" s="3" t="s">
        <v>19</v>
      </c>
      <c r="C1" s="12"/>
      <c r="D1" s="10"/>
      <c r="E1" s="26" t="s">
        <v>20</v>
      </c>
      <c r="F1" s="21" t="s">
        <v>21</v>
      </c>
      <c r="G1" s="21" t="s">
        <v>34</v>
      </c>
      <c r="H1" s="19" t="s">
        <v>22</v>
      </c>
      <c r="I1" s="19" t="s">
        <v>35</v>
      </c>
      <c r="J1" s="21" t="s">
        <v>36</v>
      </c>
      <c r="K1" s="24"/>
      <c r="L1" s="32" t="s">
        <v>43</v>
      </c>
      <c r="M1" s="32" t="s">
        <v>48</v>
      </c>
      <c r="N1" s="36" t="s">
        <v>41</v>
      </c>
      <c r="O1" s="32" t="s">
        <v>42</v>
      </c>
      <c r="P1" s="17"/>
      <c r="Q1" s="26" t="s">
        <v>20</v>
      </c>
      <c r="R1" s="21" t="s">
        <v>21</v>
      </c>
      <c r="S1" s="21" t="s">
        <v>40</v>
      </c>
      <c r="T1" s="21" t="s">
        <v>22</v>
      </c>
      <c r="U1" s="21" t="s">
        <v>38</v>
      </c>
      <c r="V1" s="21" t="s">
        <v>59</v>
      </c>
      <c r="W1" s="21" t="s">
        <v>39</v>
      </c>
      <c r="X1" s="24"/>
      <c r="Y1" s="32" t="s">
        <v>45</v>
      </c>
      <c r="Z1" s="32" t="s">
        <v>48</v>
      </c>
      <c r="AA1" s="36" t="s">
        <v>41</v>
      </c>
      <c r="AB1" s="32" t="s">
        <v>42</v>
      </c>
      <c r="AC1" s="17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>
      <c r="A2" s="8">
        <v>-384</v>
      </c>
      <c r="B2" s="13">
        <v>130.41</v>
      </c>
      <c r="E2" s="25" t="s">
        <v>23</v>
      </c>
      <c r="F2" s="22">
        <f>G2-(2.1217077549548/2)</f>
        <v>-400.42076587747744</v>
      </c>
      <c r="G2" s="22">
        <v>-399.35991200000001</v>
      </c>
      <c r="H2" s="34"/>
      <c r="I2" s="34"/>
      <c r="J2" s="22"/>
      <c r="K2" s="20"/>
      <c r="L2" s="31">
        <f t="shared" ref="L2:L33" si="0" xml:space="preserve"> SIN((2*PI()*(G2-2000+M2)/19.0953697945932) + 5.663651193)</f>
        <v>0.55383204526919094</v>
      </c>
      <c r="M2" s="31">
        <v>-2.99</v>
      </c>
      <c r="N2" s="37">
        <v>-4</v>
      </c>
      <c r="O2" s="31">
        <f>CORREL(J13:J158,L8:L153)</f>
        <v>-0.40415951151233975</v>
      </c>
      <c r="P2" s="18"/>
      <c r="Q2" s="25" t="s">
        <v>23</v>
      </c>
      <c r="R2" s="22">
        <f>S2-(6.3651232648644/2)</f>
        <v>-402.54247363243223</v>
      </c>
      <c r="S2" s="22">
        <v>-399.35991200000001</v>
      </c>
      <c r="T2" s="22"/>
      <c r="U2" s="22"/>
      <c r="V2" s="22"/>
      <c r="W2" s="22"/>
      <c r="X2" s="20"/>
      <c r="Y2" s="31">
        <f t="shared" ref="Y2:Y33" si="1" xml:space="preserve"> SIN((2*PI()*(S2-2000+Z2)/57.2861093837796) + 0.840686201)</f>
        <v>0.99273075291877388</v>
      </c>
      <c r="Z2" s="31">
        <v>1.1000000000000001</v>
      </c>
      <c r="AA2" s="37">
        <v>-4</v>
      </c>
      <c r="AB2" s="31">
        <f>CORREL(W9:W51,Y13:Y55)</f>
        <v>-0.27209787793716961</v>
      </c>
      <c r="AC2" s="18"/>
    </row>
    <row r="3" spans="1:54">
      <c r="A3" s="8">
        <f t="shared" ref="A3:A65" si="2">A2+1</f>
        <v>-383</v>
      </c>
      <c r="B3" s="13">
        <v>142.38</v>
      </c>
      <c r="E3" s="27" t="s">
        <v>33</v>
      </c>
      <c r="F3" s="22">
        <f>F2+2.1217077549548</f>
        <v>-398.29905812252264</v>
      </c>
      <c r="G3" s="22">
        <f>G2+2.1217077549548</f>
        <v>-397.23820424504521</v>
      </c>
      <c r="H3" s="34"/>
      <c r="I3" s="34"/>
      <c r="J3" s="22"/>
      <c r="K3" s="23"/>
      <c r="L3" s="31">
        <f t="shared" si="0"/>
        <v>0.959463184767266</v>
      </c>
      <c r="M3" s="31">
        <f>M2</f>
        <v>-2.99</v>
      </c>
      <c r="N3" s="37">
        <v>-3</v>
      </c>
      <c r="O3" s="31">
        <f>CORREL(J13:J158,L7:L152)</f>
        <v>-0.21678416326898714</v>
      </c>
      <c r="P3" s="18"/>
      <c r="Q3" s="27" t="s">
        <v>37</v>
      </c>
      <c r="R3" s="22">
        <f>R2+6.3651232648644</f>
        <v>-396.17735036756784</v>
      </c>
      <c r="S3" s="22">
        <f>S2+6.3651232648644</f>
        <v>-392.99478873513561</v>
      </c>
      <c r="T3" s="22"/>
      <c r="U3" s="22"/>
      <c r="V3" s="22"/>
      <c r="W3" s="22"/>
      <c r="X3" s="23"/>
      <c r="Y3" s="31">
        <f t="shared" si="1"/>
        <v>0.68311230299114511</v>
      </c>
      <c r="Z3" s="31">
        <f>Z2</f>
        <v>1.1000000000000001</v>
      </c>
      <c r="AA3" s="37">
        <v>-3</v>
      </c>
      <c r="AB3" s="31">
        <f>CORREL(W9:W51,Y12:Y54)</f>
        <v>-0.14138731437729057</v>
      </c>
      <c r="AC3" s="18"/>
    </row>
    <row r="4" spans="1:54">
      <c r="A4" s="8">
        <f t="shared" si="2"/>
        <v>-382</v>
      </c>
      <c r="B4" s="13">
        <v>159.30000000000001</v>
      </c>
      <c r="E4" s="25"/>
      <c r="F4" s="22">
        <f t="shared" ref="F4:F67" si="3">F3+2.1217077549548</f>
        <v>-396.17735036756784</v>
      </c>
      <c r="G4" s="22">
        <f t="shared" ref="G4:G67" si="4">G3+2.1217077549548</f>
        <v>-395.11649649009041</v>
      </c>
      <c r="H4" s="34"/>
      <c r="I4" s="34"/>
      <c r="J4" s="22"/>
      <c r="K4" s="23"/>
      <c r="L4" s="31">
        <f t="shared" si="0"/>
        <v>0.91615083686727961</v>
      </c>
      <c r="M4" s="31">
        <f t="shared" ref="M4:M67" si="5">M3</f>
        <v>-2.99</v>
      </c>
      <c r="N4" s="37">
        <v>-2</v>
      </c>
      <c r="O4" s="31">
        <f>CORREL(J13:J158,L6:L151)</f>
        <v>7.2145486080069932E-2</v>
      </c>
      <c r="P4" s="18"/>
      <c r="Q4" s="25"/>
      <c r="R4" s="22">
        <f t="shared" ref="R4:R63" si="6">R3+6.3651232648644</f>
        <v>-389.81222710270345</v>
      </c>
      <c r="S4" s="22">
        <f t="shared" ref="S4:S63" si="7">S3+6.3651232648644</f>
        <v>-386.62966547027122</v>
      </c>
      <c r="T4" s="22"/>
      <c r="U4" s="22"/>
      <c r="V4" s="22"/>
      <c r="W4" s="22"/>
      <c r="X4" s="23"/>
      <c r="Y4" s="31">
        <f t="shared" si="1"/>
        <v>5.3858014546387917E-2</v>
      </c>
      <c r="Z4" s="31">
        <f t="shared" ref="Z4:Z13" si="8">Z3</f>
        <v>1.1000000000000001</v>
      </c>
      <c r="AA4" s="37">
        <v>-2</v>
      </c>
      <c r="AB4" s="31">
        <f>CORREL(W9:W51,Y11:Y53)</f>
        <v>5.583824490734382E-2</v>
      </c>
      <c r="AC4" s="18"/>
    </row>
    <row r="5" spans="1:54">
      <c r="A5" s="8">
        <f t="shared" si="2"/>
        <v>-381</v>
      </c>
      <c r="B5" s="13">
        <v>204</v>
      </c>
      <c r="E5" s="25" t="s">
        <v>24</v>
      </c>
      <c r="F5" s="22">
        <f t="shared" si="3"/>
        <v>-394.05564261261304</v>
      </c>
      <c r="G5" s="22">
        <f t="shared" si="4"/>
        <v>-392.99478873513561</v>
      </c>
      <c r="H5" s="34"/>
      <c r="I5" s="34"/>
      <c r="J5" s="22"/>
      <c r="K5" s="23"/>
      <c r="L5" s="31">
        <f t="shared" si="0"/>
        <v>0.44416133051457951</v>
      </c>
      <c r="M5" s="31">
        <f t="shared" si="5"/>
        <v>-2.99</v>
      </c>
      <c r="N5" s="37">
        <v>-1</v>
      </c>
      <c r="O5" s="38">
        <f>CORREL(J13:J158,L5:L150)</f>
        <v>0.3297014807106366</v>
      </c>
      <c r="P5" s="18"/>
      <c r="Q5" s="25" t="s">
        <v>24</v>
      </c>
      <c r="R5" s="22">
        <f t="shared" si="6"/>
        <v>-383.44710383783905</v>
      </c>
      <c r="S5" s="22">
        <f t="shared" si="7"/>
        <v>-380.26454220540683</v>
      </c>
      <c r="T5" s="22">
        <f t="shared" ref="T5:T7" si="9">AVERAGEIFS(Babylonia,Year,"&gt;"&amp;R5,Year,"&lt;="&amp;R6)</f>
        <v>219.16666666666666</v>
      </c>
      <c r="U5" s="22"/>
      <c r="V5" s="22"/>
      <c r="W5" s="22"/>
      <c r="X5" s="23"/>
      <c r="Y5" s="31">
        <f t="shared" si="1"/>
        <v>-0.60059703746973547</v>
      </c>
      <c r="Z5" s="31">
        <f t="shared" si="8"/>
        <v>1.1000000000000001</v>
      </c>
      <c r="AA5" s="37">
        <v>-1</v>
      </c>
      <c r="AB5" s="38">
        <f>CORREL(W9:W51,Y10:Y52)</f>
        <v>0.22088474630917082</v>
      </c>
      <c r="AC5" s="18"/>
    </row>
    <row r="6" spans="1:54">
      <c r="A6" s="8">
        <f t="shared" si="2"/>
        <v>-380</v>
      </c>
      <c r="B6" s="13">
        <v>285.24</v>
      </c>
      <c r="E6" s="25" t="s">
        <v>25</v>
      </c>
      <c r="F6" s="22">
        <f t="shared" si="3"/>
        <v>-391.93393485765824</v>
      </c>
      <c r="G6" s="22">
        <f t="shared" si="4"/>
        <v>-390.87308098018082</v>
      </c>
      <c r="H6" s="34"/>
      <c r="I6" s="34"/>
      <c r="J6" s="22"/>
      <c r="K6" s="23"/>
      <c r="L6" s="31">
        <f t="shared" si="0"/>
        <v>-0.23565619868906412</v>
      </c>
      <c r="M6" s="31">
        <f t="shared" si="5"/>
        <v>-2.99</v>
      </c>
      <c r="N6" s="47">
        <v>0</v>
      </c>
      <c r="O6" s="38">
        <f>CORREL(J13:J158,L13:L158)</f>
        <v>0.43047325186521496</v>
      </c>
      <c r="P6" s="18"/>
      <c r="Q6" s="25" t="s">
        <v>25</v>
      </c>
      <c r="R6" s="22">
        <f t="shared" si="6"/>
        <v>-377.08198057297466</v>
      </c>
      <c r="S6" s="22">
        <f t="shared" si="7"/>
        <v>-373.89941894054243</v>
      </c>
      <c r="T6" s="22">
        <f t="shared" si="9"/>
        <v>257.59999999999997</v>
      </c>
      <c r="U6" s="22">
        <f t="shared" ref="U6:U8" si="10">AVERAGE(T2:T10)</f>
        <v>324.06047619047621</v>
      </c>
      <c r="V6" s="22">
        <f t="shared" ref="V6:V8" si="11">LOG(U6)-2.2</f>
        <v>0.31062606583907693</v>
      </c>
      <c r="W6" s="22"/>
      <c r="X6" s="23"/>
      <c r="Y6" s="31">
        <f t="shared" si="1"/>
        <v>-0.97402606076129217</v>
      </c>
      <c r="Z6" s="31">
        <f t="shared" si="8"/>
        <v>1.1000000000000001</v>
      </c>
      <c r="AA6" s="47">
        <v>0</v>
      </c>
      <c r="AB6" s="38">
        <f>CORREL(W9:W51,Y9:Y51)</f>
        <v>0.28819296433002151</v>
      </c>
      <c r="AC6" s="18"/>
    </row>
    <row r="7" spans="1:54">
      <c r="A7" s="8">
        <f t="shared" si="2"/>
        <v>-379</v>
      </c>
      <c r="B7" s="13">
        <v>262.20999999999998</v>
      </c>
      <c r="E7" s="25" t="s">
        <v>26</v>
      </c>
      <c r="F7" s="22">
        <f t="shared" si="3"/>
        <v>-389.81222710270345</v>
      </c>
      <c r="G7" s="22">
        <f t="shared" si="4"/>
        <v>-388.75137322522602</v>
      </c>
      <c r="H7" s="34"/>
      <c r="I7" s="34"/>
      <c r="J7" s="22"/>
      <c r="K7" s="23"/>
      <c r="L7" s="31">
        <f t="shared" si="0"/>
        <v>-0.80520757349935201</v>
      </c>
      <c r="M7" s="31">
        <f t="shared" si="5"/>
        <v>-2.99</v>
      </c>
      <c r="N7" s="37">
        <v>1</v>
      </c>
      <c r="O7" s="38">
        <f>CORREL(J13:J158,L12:L157)</f>
        <v>0.32996349119223911</v>
      </c>
      <c r="P7" s="18"/>
      <c r="Q7" s="25" t="s">
        <v>26</v>
      </c>
      <c r="R7" s="22">
        <f t="shared" si="6"/>
        <v>-370.71685730811026</v>
      </c>
      <c r="S7" s="22">
        <f t="shared" si="7"/>
        <v>-367.53429567567804</v>
      </c>
      <c r="T7" s="22">
        <f t="shared" si="9"/>
        <v>242</v>
      </c>
      <c r="U7" s="22">
        <f t="shared" si="10"/>
        <v>375.98918367346943</v>
      </c>
      <c r="V7" s="22">
        <f t="shared" si="11"/>
        <v>0.37517535147422043</v>
      </c>
      <c r="W7" s="22"/>
      <c r="X7" s="23"/>
      <c r="Y7" s="31">
        <f t="shared" si="1"/>
        <v>-0.8916974651287497</v>
      </c>
      <c r="Z7" s="31">
        <f t="shared" si="8"/>
        <v>1.1000000000000001</v>
      </c>
      <c r="AA7" s="37">
        <v>1</v>
      </c>
      <c r="AB7" s="38">
        <f>CORREL(W9:W51,Y8:Y50)</f>
        <v>0.22119093485781313</v>
      </c>
      <c r="AC7" s="18"/>
    </row>
    <row r="8" spans="1:54">
      <c r="A8" s="8">
        <f t="shared" si="2"/>
        <v>-378</v>
      </c>
      <c r="B8" s="13">
        <v>261.87</v>
      </c>
      <c r="E8" s="30">
        <f>MAX(G2:G5000)</f>
        <v>-42.913009167593941</v>
      </c>
      <c r="F8" s="22">
        <f t="shared" si="3"/>
        <v>-387.69051934774865</v>
      </c>
      <c r="G8" s="22">
        <f t="shared" si="4"/>
        <v>-386.62966547027122</v>
      </c>
      <c r="H8" s="34"/>
      <c r="I8" s="34"/>
      <c r="J8" s="22"/>
      <c r="K8" s="23"/>
      <c r="L8" s="31">
        <f t="shared" si="0"/>
        <v>-0.99799337578383041</v>
      </c>
      <c r="M8" s="31">
        <f t="shared" si="5"/>
        <v>-2.99</v>
      </c>
      <c r="N8" s="37">
        <v>2</v>
      </c>
      <c r="O8" s="31">
        <f>CORREL(J13:J158,L11:L156)</f>
        <v>7.7418827693467279E-2</v>
      </c>
      <c r="P8" s="18"/>
      <c r="Q8" s="30">
        <f>MAX(S2:S5000)</f>
        <v>-11.087392843271907</v>
      </c>
      <c r="R8" s="22">
        <f t="shared" si="6"/>
        <v>-364.35173404324587</v>
      </c>
      <c r="S8" s="22">
        <f t="shared" si="7"/>
        <v>-361.16917241081364</v>
      </c>
      <c r="T8" s="22">
        <f t="shared" ref="T8:T35" si="12">AVERAGEIFS(Babylonia,Year,"&gt;"&amp;R8,Year,"&lt;="&amp;R9)</f>
        <v>307.82285714285717</v>
      </c>
      <c r="U8" s="22">
        <f t="shared" si="10"/>
        <v>413.15824404761906</v>
      </c>
      <c r="V8" s="22">
        <f t="shared" si="11"/>
        <v>0.41611642297330187</v>
      </c>
      <c r="W8" s="22"/>
      <c r="X8" s="23"/>
      <c r="Y8" s="31">
        <f t="shared" si="1"/>
        <v>-0.39213371544903991</v>
      </c>
      <c r="Z8" s="31">
        <f t="shared" si="8"/>
        <v>1.1000000000000001</v>
      </c>
      <c r="AA8" s="37">
        <v>2</v>
      </c>
      <c r="AB8" s="31">
        <f>CORREL(W9:W51,Y7:Y49)</f>
        <v>4.4422615819064627E-2</v>
      </c>
      <c r="AC8" s="18"/>
    </row>
    <row r="9" spans="1:54">
      <c r="A9" s="8">
        <f t="shared" si="2"/>
        <v>-377</v>
      </c>
      <c r="B9" s="13">
        <v>260.33999999999997</v>
      </c>
      <c r="E9" s="25"/>
      <c r="F9" s="22">
        <f t="shared" si="3"/>
        <v>-385.56881159279385</v>
      </c>
      <c r="G9" s="22">
        <f t="shared" si="4"/>
        <v>-384.50795771531642</v>
      </c>
      <c r="H9" s="34">
        <f t="shared" ref="H9:H39" si="13">AVERAGEIFS(Babylonia,Year,"&gt;"&amp;F9,Year,"&lt;="&amp;F10)</f>
        <v>130.41</v>
      </c>
      <c r="I9" s="34"/>
      <c r="J9" s="22"/>
      <c r="K9" s="23"/>
      <c r="L9" s="31">
        <f t="shared" si="0"/>
        <v>-0.72380698607825233</v>
      </c>
      <c r="M9" s="31">
        <f t="shared" si="5"/>
        <v>-2.99</v>
      </c>
      <c r="N9" s="37">
        <v>3</v>
      </c>
      <c r="O9" s="31">
        <f>CORREL(J13:J158,L10:L155)</f>
        <v>-0.2138396304183206</v>
      </c>
      <c r="P9" s="18"/>
      <c r="Q9" s="25"/>
      <c r="R9" s="22">
        <f t="shared" si="6"/>
        <v>-357.98661077838148</v>
      </c>
      <c r="S9" s="52">
        <f t="shared" si="7"/>
        <v>-354.80404914594925</v>
      </c>
      <c r="T9" s="22">
        <f t="shared" si="12"/>
        <v>408.84500000000003</v>
      </c>
      <c r="U9" s="22">
        <f t="shared" ref="U9:U11" si="14">AVERAGE(T5:T13)</f>
        <v>413.12066137566143</v>
      </c>
      <c r="V9" s="22">
        <f>LOG(U9)-2.2</f>
        <v>0.41607691586026663</v>
      </c>
      <c r="W9" s="48">
        <f t="shared" ref="W9:W11" si="15">T9-U9</f>
        <v>-4.2756613756614001</v>
      </c>
      <c r="X9" s="23"/>
      <c r="Y9" s="31">
        <f t="shared" si="1"/>
        <v>0.2909137577701254</v>
      </c>
      <c r="Z9" s="31">
        <f t="shared" si="8"/>
        <v>1.1000000000000001</v>
      </c>
      <c r="AA9" s="37">
        <v>3</v>
      </c>
      <c r="AB9" s="31">
        <f>CORREL(W9:W51,Y6:Y48)</f>
        <v>-0.14729035690457834</v>
      </c>
      <c r="AC9" s="18"/>
    </row>
    <row r="10" spans="1:54">
      <c r="A10" s="8">
        <f t="shared" si="2"/>
        <v>-376</v>
      </c>
      <c r="B10" s="13">
        <v>258.26</v>
      </c>
      <c r="E10" s="25" t="s">
        <v>27</v>
      </c>
      <c r="F10" s="22">
        <f t="shared" si="3"/>
        <v>-383.44710383783905</v>
      </c>
      <c r="G10" s="22">
        <f t="shared" si="4"/>
        <v>-382.38624996036162</v>
      </c>
      <c r="H10" s="34">
        <f t="shared" si="13"/>
        <v>150.84</v>
      </c>
      <c r="I10" s="34"/>
      <c r="J10" s="22"/>
      <c r="K10" s="23"/>
      <c r="L10" s="31">
        <f t="shared" si="0"/>
        <v>-0.11094326336794481</v>
      </c>
      <c r="M10" s="31">
        <f t="shared" si="5"/>
        <v>-2.99</v>
      </c>
      <c r="N10" s="37">
        <v>4</v>
      </c>
      <c r="O10" s="31">
        <f>CORREL(J13:J158,L9:L154)</f>
        <v>-0.4049192316014984</v>
      </c>
      <c r="P10" s="18"/>
      <c r="Q10" s="25" t="s">
        <v>27</v>
      </c>
      <c r="R10" s="22">
        <f t="shared" si="6"/>
        <v>-351.62148751351708</v>
      </c>
      <c r="S10" s="22">
        <f t="shared" si="7"/>
        <v>-348.43892588108486</v>
      </c>
      <c r="T10" s="22">
        <f t="shared" si="12"/>
        <v>508.92833333333334</v>
      </c>
      <c r="U10" s="22">
        <f t="shared" si="14"/>
        <v>407.82896825396824</v>
      </c>
      <c r="V10" s="22">
        <f t="shared" ref="V10:V54" si="16">LOG(U10)-2.2</f>
        <v>0.41047807064768804</v>
      </c>
      <c r="W10" s="48">
        <f t="shared" si="15"/>
        <v>101.0993650793651</v>
      </c>
      <c r="X10" s="23"/>
      <c r="Y10" s="31">
        <f t="shared" si="1"/>
        <v>0.83783945058235421</v>
      </c>
      <c r="Z10" s="31">
        <f t="shared" si="8"/>
        <v>1.1000000000000001</v>
      </c>
      <c r="AA10" s="37">
        <v>4</v>
      </c>
      <c r="AB10" s="31">
        <f>CORREL(W9:W51,Y5:Y47)</f>
        <v>-0.26975387120739741</v>
      </c>
      <c r="AC10" s="18"/>
    </row>
    <row r="11" spans="1:54">
      <c r="A11" s="8">
        <f t="shared" si="2"/>
        <v>-375</v>
      </c>
      <c r="B11" s="13">
        <v>256.19</v>
      </c>
      <c r="E11" s="25" t="s">
        <v>28</v>
      </c>
      <c r="F11" s="22">
        <f t="shared" si="3"/>
        <v>-381.32539608288425</v>
      </c>
      <c r="G11" s="22">
        <f t="shared" si="4"/>
        <v>-380.26454220540683</v>
      </c>
      <c r="H11" s="34">
        <f t="shared" si="13"/>
        <v>244.62</v>
      </c>
      <c r="I11" s="34"/>
      <c r="J11" s="22"/>
      <c r="K11" s="23"/>
      <c r="L11" s="31">
        <f t="shared" si="0"/>
        <v>0.55383204526917296</v>
      </c>
      <c r="M11" s="31">
        <f t="shared" si="5"/>
        <v>-2.99</v>
      </c>
      <c r="P11" s="18"/>
      <c r="Q11" s="25" t="s">
        <v>28</v>
      </c>
      <c r="R11" s="22">
        <f t="shared" si="6"/>
        <v>-345.25636424865269</v>
      </c>
      <c r="S11" s="22">
        <f t="shared" si="7"/>
        <v>-342.07380261622046</v>
      </c>
      <c r="T11" s="22">
        <f t="shared" si="12"/>
        <v>687.56142857142856</v>
      </c>
      <c r="U11" s="22">
        <f t="shared" si="14"/>
        <v>390.72007936507936</v>
      </c>
      <c r="V11" s="22">
        <f t="shared" si="16"/>
        <v>0.39186573048093409</v>
      </c>
      <c r="W11" s="48">
        <f t="shared" si="15"/>
        <v>296.84134920634921</v>
      </c>
      <c r="X11" s="23"/>
      <c r="Y11" s="31">
        <f t="shared" si="1"/>
        <v>0.99273075291877311</v>
      </c>
      <c r="Z11" s="31">
        <f t="shared" si="8"/>
        <v>1.1000000000000001</v>
      </c>
      <c r="AA11" s="37"/>
      <c r="AB11" s="31"/>
      <c r="AC11" s="18"/>
    </row>
    <row r="12" spans="1:54">
      <c r="A12" s="8">
        <f t="shared" si="2"/>
        <v>-374</v>
      </c>
      <c r="B12" s="13">
        <v>259.2</v>
      </c>
      <c r="E12" s="29"/>
      <c r="F12" s="22">
        <f t="shared" si="3"/>
        <v>-379.20368832792946</v>
      </c>
      <c r="G12" s="22">
        <f t="shared" si="4"/>
        <v>-378.14283445045203</v>
      </c>
      <c r="H12" s="34">
        <f t="shared" si="13"/>
        <v>262.03999999999996</v>
      </c>
      <c r="I12" s="34"/>
      <c r="J12" s="22"/>
      <c r="K12" s="23"/>
      <c r="L12" s="31">
        <f t="shared" si="0"/>
        <v>0.95946318476729198</v>
      </c>
      <c r="M12" s="31">
        <f t="shared" si="5"/>
        <v>-2.99</v>
      </c>
      <c r="N12" s="37"/>
      <c r="O12" s="39" t="s">
        <v>44</v>
      </c>
      <c r="P12" s="18"/>
      <c r="Q12" s="29"/>
      <c r="R12" s="22">
        <f t="shared" si="6"/>
        <v>-338.89124098378829</v>
      </c>
      <c r="S12" s="22">
        <f t="shared" si="7"/>
        <v>-335.70867935135607</v>
      </c>
      <c r="T12" s="22">
        <f t="shared" si="12"/>
        <v>673.3416666666667</v>
      </c>
      <c r="U12" s="22">
        <f>AVERAGE(T8:T16)</f>
        <v>376.66433862433865</v>
      </c>
      <c r="V12" s="22">
        <f t="shared" si="16"/>
        <v>0.37595450453616097</v>
      </c>
      <c r="W12" s="48">
        <f>T12-U12</f>
        <v>296.67732804232804</v>
      </c>
      <c r="X12" s="23"/>
      <c r="Y12" s="31">
        <f t="shared" si="1"/>
        <v>0.68311230299118153</v>
      </c>
      <c r="Z12" s="31">
        <f t="shared" si="8"/>
        <v>1.1000000000000001</v>
      </c>
      <c r="AA12" s="37"/>
      <c r="AB12" s="39" t="s">
        <v>49</v>
      </c>
      <c r="AC12" s="18"/>
    </row>
    <row r="13" spans="1:54">
      <c r="A13" s="8">
        <f t="shared" si="2"/>
        <v>-373</v>
      </c>
      <c r="B13" s="13">
        <v>257.74</v>
      </c>
      <c r="E13" s="25" t="s">
        <v>29</v>
      </c>
      <c r="F13" s="22">
        <f t="shared" si="3"/>
        <v>-377.08198057297466</v>
      </c>
      <c r="G13" s="52">
        <f t="shared" si="4"/>
        <v>-376.02112669549723</v>
      </c>
      <c r="H13" s="34">
        <f t="shared" si="13"/>
        <v>258.26333333333332</v>
      </c>
      <c r="I13" s="34">
        <f t="shared" ref="I13:I76" si="17">AVERAGE(H9:H17)</f>
        <v>225.32259259259257</v>
      </c>
      <c r="J13" s="48">
        <f t="shared" ref="J13:J29" si="18">H13-I13</f>
        <v>32.94074074074075</v>
      </c>
      <c r="K13" s="23"/>
      <c r="L13" s="31">
        <f t="shared" si="0"/>
        <v>0.91615083686724264</v>
      </c>
      <c r="M13" s="31">
        <f t="shared" si="5"/>
        <v>-2.99</v>
      </c>
      <c r="N13" s="37"/>
      <c r="O13" s="51" t="s">
        <v>55</v>
      </c>
      <c r="P13" s="18"/>
      <c r="Q13" s="25" t="s">
        <v>29</v>
      </c>
      <c r="R13" s="22">
        <f t="shared" si="6"/>
        <v>-332.5261177189239</v>
      </c>
      <c r="S13" s="22">
        <f t="shared" si="7"/>
        <v>-329.34355608649167</v>
      </c>
      <c r="T13" s="22">
        <f t="shared" si="12"/>
        <v>412.82</v>
      </c>
      <c r="U13" s="22">
        <f t="shared" ref="U13:U35" si="19">AVERAGE(T9:T17)</f>
        <v>357.20989417989421</v>
      </c>
      <c r="V13" s="22">
        <f t="shared" si="16"/>
        <v>0.35292347969080984</v>
      </c>
      <c r="W13" s="48">
        <f t="shared" ref="W13:W35" si="20">T13-U13</f>
        <v>55.610105820105787</v>
      </c>
      <c r="X13" s="23"/>
      <c r="Y13" s="31">
        <f t="shared" si="1"/>
        <v>5.3858014546409448E-2</v>
      </c>
      <c r="Z13" s="31">
        <f t="shared" si="8"/>
        <v>1.1000000000000001</v>
      </c>
      <c r="AA13" s="37"/>
      <c r="AB13" s="51" t="s">
        <v>50</v>
      </c>
      <c r="AC13" s="18"/>
    </row>
    <row r="14" spans="1:54">
      <c r="A14" s="8">
        <f t="shared" si="2"/>
        <v>-372</v>
      </c>
      <c r="B14" s="13">
        <v>273.85000000000002</v>
      </c>
      <c r="E14" s="27"/>
      <c r="F14" s="22">
        <f t="shared" si="3"/>
        <v>-374.96027281801986</v>
      </c>
      <c r="G14" s="22">
        <f t="shared" si="4"/>
        <v>-373.89941894054243</v>
      </c>
      <c r="H14" s="34">
        <f t="shared" si="13"/>
        <v>258.47000000000003</v>
      </c>
      <c r="I14" s="34">
        <f t="shared" si="17"/>
        <v>239.55203703703702</v>
      </c>
      <c r="J14" s="48">
        <f t="shared" si="18"/>
        <v>18.917962962963003</v>
      </c>
      <c r="K14" s="23"/>
      <c r="L14" s="31">
        <f t="shared" si="0"/>
        <v>0.44416133051470069</v>
      </c>
      <c r="M14" s="31">
        <f t="shared" si="5"/>
        <v>-2.99</v>
      </c>
      <c r="N14" s="37"/>
      <c r="O14" s="39"/>
      <c r="P14" s="18"/>
      <c r="Q14" s="27"/>
      <c r="R14" s="22">
        <f t="shared" si="6"/>
        <v>-326.16099445405951</v>
      </c>
      <c r="S14" s="22">
        <f t="shared" si="7"/>
        <v>-322.97843282162728</v>
      </c>
      <c r="T14" s="22">
        <f t="shared" si="12"/>
        <v>171.54142857142861</v>
      </c>
      <c r="U14" s="22">
        <f t="shared" si="19"/>
        <v>340.21970899470904</v>
      </c>
      <c r="V14" s="22">
        <f t="shared" si="16"/>
        <v>0.33175946877012485</v>
      </c>
      <c r="W14" s="48">
        <f t="shared" si="20"/>
        <v>-168.67828042328043</v>
      </c>
      <c r="X14" s="23"/>
      <c r="Y14" s="31">
        <f t="shared" si="1"/>
        <v>-0.60059703746978643</v>
      </c>
      <c r="Z14" s="31">
        <f t="shared" ref="Z14:Z54" si="21">Z13</f>
        <v>1.1000000000000001</v>
      </c>
      <c r="AA14" s="37"/>
      <c r="AB14" s="31"/>
      <c r="AC14" s="18"/>
    </row>
    <row r="15" spans="1:54">
      <c r="A15" s="8">
        <f t="shared" si="2"/>
        <v>-371</v>
      </c>
      <c r="B15" s="13">
        <v>237.62</v>
      </c>
      <c r="E15" s="16"/>
      <c r="F15" s="22">
        <f t="shared" si="3"/>
        <v>-372.83856506306506</v>
      </c>
      <c r="G15" s="22">
        <f t="shared" si="4"/>
        <v>-371.77771118558763</v>
      </c>
      <c r="H15" s="34">
        <f t="shared" si="13"/>
        <v>255.73500000000001</v>
      </c>
      <c r="I15" s="34">
        <f t="shared" si="17"/>
        <v>252.83092592592595</v>
      </c>
      <c r="J15" s="48">
        <f t="shared" si="18"/>
        <v>2.9040740740740603</v>
      </c>
      <c r="K15" s="23"/>
      <c r="L15" s="31">
        <f t="shared" si="0"/>
        <v>-0.23565619868904317</v>
      </c>
      <c r="M15" s="31">
        <f t="shared" si="5"/>
        <v>-2.99</v>
      </c>
      <c r="N15" s="37"/>
      <c r="O15" s="39" t="s">
        <v>51</v>
      </c>
      <c r="P15" s="18"/>
      <c r="Q15" s="16"/>
      <c r="R15" s="22">
        <f t="shared" si="6"/>
        <v>-319.79587118919511</v>
      </c>
      <c r="S15" s="22">
        <f t="shared" si="7"/>
        <v>-316.61330955676289</v>
      </c>
      <c r="T15" s="22">
        <f t="shared" si="12"/>
        <v>103.62</v>
      </c>
      <c r="U15" s="22">
        <f t="shared" si="19"/>
        <v>325.56671957671961</v>
      </c>
      <c r="V15" s="22">
        <f t="shared" si="16"/>
        <v>0.31264000357925958</v>
      </c>
      <c r="W15" s="48">
        <f t="shared" si="20"/>
        <v>-221.9467195767196</v>
      </c>
      <c r="X15" s="23"/>
      <c r="Y15" s="31">
        <f t="shared" si="1"/>
        <v>-0.97402606076129372</v>
      </c>
      <c r="Z15" s="31">
        <f t="shared" si="21"/>
        <v>1.1000000000000001</v>
      </c>
      <c r="AA15" s="37"/>
      <c r="AB15" s="39" t="s">
        <v>51</v>
      </c>
      <c r="AC15" s="18"/>
    </row>
    <row r="16" spans="1:54">
      <c r="A16" s="8">
        <f t="shared" si="2"/>
        <v>-370</v>
      </c>
      <c r="B16" s="13">
        <v>222.34</v>
      </c>
      <c r="E16" s="16" t="s">
        <v>30</v>
      </c>
      <c r="F16" s="22">
        <f t="shared" si="3"/>
        <v>-370.71685730811026</v>
      </c>
      <c r="G16" s="22">
        <f t="shared" si="4"/>
        <v>-369.65600343063284</v>
      </c>
      <c r="H16" s="34">
        <f t="shared" si="13"/>
        <v>234.08500000000001</v>
      </c>
      <c r="I16" s="34">
        <f t="shared" si="17"/>
        <v>258.93148148148146</v>
      </c>
      <c r="J16" s="48">
        <f t="shared" si="18"/>
        <v>-24.846481481481447</v>
      </c>
      <c r="K16" s="23"/>
      <c r="L16" s="31">
        <f t="shared" si="0"/>
        <v>-0.80520757349927186</v>
      </c>
      <c r="M16" s="31">
        <f t="shared" si="5"/>
        <v>-2.99</v>
      </c>
      <c r="N16" s="37"/>
      <c r="O16" s="39" t="s">
        <v>52</v>
      </c>
      <c r="P16" s="18"/>
      <c r="Q16" s="16" t="s">
        <v>30</v>
      </c>
      <c r="R16" s="22">
        <f t="shared" si="6"/>
        <v>-313.43074792433072</v>
      </c>
      <c r="S16" s="22">
        <f t="shared" si="7"/>
        <v>-310.24818629189849</v>
      </c>
      <c r="T16" s="22">
        <f t="shared" si="12"/>
        <v>115.49833333333333</v>
      </c>
      <c r="U16" s="22">
        <f t="shared" si="19"/>
        <v>291.98619047619053</v>
      </c>
      <c r="V16" s="22">
        <f t="shared" si="16"/>
        <v>0.26536231192167214</v>
      </c>
      <c r="W16" s="48">
        <f t="shared" si="20"/>
        <v>-176.48785714285719</v>
      </c>
      <c r="X16" s="23"/>
      <c r="Y16" s="31">
        <f t="shared" si="1"/>
        <v>-0.89169746512873371</v>
      </c>
      <c r="Z16" s="31">
        <f t="shared" si="21"/>
        <v>1.1000000000000001</v>
      </c>
      <c r="AA16" s="31"/>
      <c r="AB16" s="39" t="s">
        <v>56</v>
      </c>
      <c r="AC16" s="18"/>
    </row>
    <row r="17" spans="1:29">
      <c r="A17" s="8">
        <f t="shared" si="2"/>
        <v>-369</v>
      </c>
      <c r="B17" s="13">
        <v>245.83</v>
      </c>
      <c r="E17" s="27">
        <f>COUNTA(E24:E5000)</f>
        <v>0</v>
      </c>
      <c r="F17" s="22">
        <f t="shared" si="3"/>
        <v>-368.59514955315547</v>
      </c>
      <c r="G17" s="22">
        <f t="shared" si="4"/>
        <v>-367.53429567567804</v>
      </c>
      <c r="H17" s="34">
        <f t="shared" si="13"/>
        <v>233.44</v>
      </c>
      <c r="I17" s="34">
        <f t="shared" si="17"/>
        <v>267.4088888888889</v>
      </c>
      <c r="J17" s="48">
        <f t="shared" si="18"/>
        <v>-33.968888888888898</v>
      </c>
      <c r="K17" s="23"/>
      <c r="L17" s="31">
        <f t="shared" si="0"/>
        <v>-0.99799337578383174</v>
      </c>
      <c r="M17" s="31">
        <f t="shared" si="5"/>
        <v>-2.99</v>
      </c>
      <c r="O17" s="49"/>
      <c r="P17" s="18"/>
      <c r="Q17" s="27">
        <f>COUNTA(Q24:Q5000)</f>
        <v>0</v>
      </c>
      <c r="R17" s="22">
        <f t="shared" si="6"/>
        <v>-307.06562465946632</v>
      </c>
      <c r="S17" s="22">
        <f t="shared" si="7"/>
        <v>-303.8830630270341</v>
      </c>
      <c r="T17" s="22">
        <f t="shared" si="12"/>
        <v>132.73285714285717</v>
      </c>
      <c r="U17" s="22">
        <f t="shared" si="19"/>
        <v>258.24137566137568</v>
      </c>
      <c r="V17" s="22">
        <f t="shared" si="16"/>
        <v>0.2120258265509336</v>
      </c>
      <c r="W17" s="48">
        <f t="shared" si="20"/>
        <v>-125.50851851851851</v>
      </c>
      <c r="X17" s="23"/>
      <c r="Y17" s="31">
        <f t="shared" si="1"/>
        <v>-0.39213371544898129</v>
      </c>
      <c r="Z17" s="31">
        <f t="shared" si="21"/>
        <v>1.1000000000000001</v>
      </c>
      <c r="AB17" s="49"/>
      <c r="AC17" s="18"/>
    </row>
    <row r="18" spans="1:29">
      <c r="A18" s="8">
        <f t="shared" si="2"/>
        <v>-368</v>
      </c>
      <c r="B18" s="13">
        <v>224.82</v>
      </c>
      <c r="E18" s="25"/>
      <c r="F18" s="22">
        <f t="shared" si="3"/>
        <v>-366.47344179820067</v>
      </c>
      <c r="G18" s="22">
        <f t="shared" si="4"/>
        <v>-365.41258792072324</v>
      </c>
      <c r="H18" s="34">
        <f t="shared" si="13"/>
        <v>258.47500000000002</v>
      </c>
      <c r="I18" s="34">
        <f t="shared" si="17"/>
        <v>280.76685185185187</v>
      </c>
      <c r="J18" s="48">
        <f t="shared" si="18"/>
        <v>-22.291851851851845</v>
      </c>
      <c r="K18" s="23"/>
      <c r="L18" s="31">
        <f t="shared" si="0"/>
        <v>-0.72380698607818883</v>
      </c>
      <c r="M18" s="31">
        <f t="shared" si="5"/>
        <v>-2.99</v>
      </c>
      <c r="O18" s="50" t="s">
        <v>53</v>
      </c>
      <c r="P18" s="18"/>
      <c r="Q18" s="25"/>
      <c r="R18" s="22">
        <f t="shared" si="6"/>
        <v>-300.70050139460193</v>
      </c>
      <c r="S18" s="22">
        <f t="shared" si="7"/>
        <v>-297.5179397621697</v>
      </c>
      <c r="T18" s="22">
        <f t="shared" si="12"/>
        <v>255.93333333333331</v>
      </c>
      <c r="U18" s="22">
        <f t="shared" si="19"/>
        <v>244.04820105820104</v>
      </c>
      <c r="V18" s="22">
        <f t="shared" si="16"/>
        <v>0.18747561070847496</v>
      </c>
      <c r="W18" s="48">
        <f t="shared" si="20"/>
        <v>11.885132275132264</v>
      </c>
      <c r="X18" s="23"/>
      <c r="Y18" s="31">
        <f t="shared" si="1"/>
        <v>0.29091375777013195</v>
      </c>
      <c r="Z18" s="31">
        <f t="shared" si="21"/>
        <v>1.1000000000000001</v>
      </c>
      <c r="AB18" s="50" t="s">
        <v>57</v>
      </c>
      <c r="AC18" s="18"/>
    </row>
    <row r="19" spans="1:29">
      <c r="A19" s="8">
        <f t="shared" si="2"/>
        <v>-367</v>
      </c>
      <c r="B19" s="13">
        <v>242.06</v>
      </c>
      <c r="E19" s="25" t="s">
        <v>31</v>
      </c>
      <c r="F19" s="22">
        <f t="shared" si="3"/>
        <v>-364.35173404324587</v>
      </c>
      <c r="G19" s="22">
        <f t="shared" si="4"/>
        <v>-363.29088016576844</v>
      </c>
      <c r="H19" s="34">
        <f t="shared" si="13"/>
        <v>270.35000000000002</v>
      </c>
      <c r="I19" s="34">
        <f t="shared" si="17"/>
        <v>297.43296296296302</v>
      </c>
      <c r="J19" s="48">
        <f t="shared" si="18"/>
        <v>-27.082962962962995</v>
      </c>
      <c r="K19" s="23"/>
      <c r="L19" s="31">
        <f t="shared" si="0"/>
        <v>-0.11094326336807922</v>
      </c>
      <c r="M19" s="31">
        <f t="shared" si="5"/>
        <v>-2.99</v>
      </c>
      <c r="O19" s="49" t="s">
        <v>54</v>
      </c>
      <c r="P19" s="18"/>
      <c r="Q19" s="25" t="s">
        <v>31</v>
      </c>
      <c r="R19" s="22">
        <f t="shared" si="6"/>
        <v>-294.33537812973753</v>
      </c>
      <c r="S19" s="22">
        <f t="shared" si="7"/>
        <v>-291.15281649730531</v>
      </c>
      <c r="T19" s="22">
        <f t="shared" si="12"/>
        <v>377.05142857142852</v>
      </c>
      <c r="U19" s="22">
        <f t="shared" si="19"/>
        <v>262.99711640211638</v>
      </c>
      <c r="V19" s="22">
        <f t="shared" si="16"/>
        <v>0.21995098675015923</v>
      </c>
      <c r="W19" s="48">
        <f t="shared" si="20"/>
        <v>114.05431216931214</v>
      </c>
      <c r="X19" s="23"/>
      <c r="Y19" s="31">
        <f t="shared" si="1"/>
        <v>0.83783945058234244</v>
      </c>
      <c r="Z19" s="31">
        <f t="shared" si="21"/>
        <v>1.1000000000000001</v>
      </c>
      <c r="AB19" s="49" t="s">
        <v>58</v>
      </c>
      <c r="AC19" s="18"/>
    </row>
    <row r="20" spans="1:29">
      <c r="A20" s="8">
        <f t="shared" si="2"/>
        <v>-366</v>
      </c>
      <c r="B20" s="13">
        <v>261.67</v>
      </c>
      <c r="E20" s="27">
        <f>COUNT(H2:H5000)</f>
        <v>154</v>
      </c>
      <c r="F20" s="22">
        <f t="shared" si="3"/>
        <v>-362.23002628829107</v>
      </c>
      <c r="G20" s="22">
        <f t="shared" si="4"/>
        <v>-361.16917241081364</v>
      </c>
      <c r="H20" s="34">
        <f t="shared" si="13"/>
        <v>299.52499999999998</v>
      </c>
      <c r="I20" s="34">
        <f t="shared" si="17"/>
        <v>317.86074074074077</v>
      </c>
      <c r="J20" s="48">
        <f t="shared" si="18"/>
        <v>-18.335740740740789</v>
      </c>
      <c r="K20" s="23"/>
      <c r="L20" s="31">
        <f t="shared" si="0"/>
        <v>0.55383204526915497</v>
      </c>
      <c r="M20" s="31">
        <f t="shared" si="5"/>
        <v>-2.99</v>
      </c>
      <c r="P20" s="18"/>
      <c r="Q20" s="27">
        <f>COUNT(T2:T5000)</f>
        <v>51</v>
      </c>
      <c r="R20" s="22">
        <f t="shared" si="6"/>
        <v>-287.97025486487314</v>
      </c>
      <c r="S20" s="22">
        <f t="shared" si="7"/>
        <v>-284.78769323244092</v>
      </c>
      <c r="T20" s="22">
        <f t="shared" si="12"/>
        <v>385.33666666666664</v>
      </c>
      <c r="U20" s="22">
        <f t="shared" si="19"/>
        <v>295.53082010582006</v>
      </c>
      <c r="V20" s="22">
        <f t="shared" si="16"/>
        <v>0.27060277896997231</v>
      </c>
      <c r="W20" s="48">
        <f t="shared" si="20"/>
        <v>89.805846560846589</v>
      </c>
      <c r="X20" s="23"/>
      <c r="Y20" s="31">
        <f t="shared" si="1"/>
        <v>0.99273075291877222</v>
      </c>
      <c r="Z20" s="31">
        <f t="shared" si="21"/>
        <v>1.1000000000000001</v>
      </c>
      <c r="AC20" s="18"/>
    </row>
    <row r="21" spans="1:29">
      <c r="A21" s="8">
        <f t="shared" si="2"/>
        <v>-365</v>
      </c>
      <c r="B21" s="13">
        <v>255.28</v>
      </c>
      <c r="E21" s="25"/>
      <c r="F21" s="22">
        <f t="shared" si="3"/>
        <v>-360.10831853333627</v>
      </c>
      <c r="G21" s="22">
        <f t="shared" si="4"/>
        <v>-359.04746465585885</v>
      </c>
      <c r="H21" s="34">
        <f t="shared" si="13"/>
        <v>338.33666666666664</v>
      </c>
      <c r="I21" s="34">
        <f t="shared" si="17"/>
        <v>344.3351851851852</v>
      </c>
      <c r="J21" s="48">
        <f t="shared" si="18"/>
        <v>-5.9985185185185514</v>
      </c>
      <c r="K21" s="23"/>
      <c r="L21" s="31">
        <f t="shared" si="0"/>
        <v>0.95946318476728587</v>
      </c>
      <c r="M21" s="31">
        <f t="shared" si="5"/>
        <v>-2.99</v>
      </c>
      <c r="N21" s="31"/>
      <c r="O21" s="31"/>
      <c r="P21" s="18"/>
      <c r="Q21" s="25"/>
      <c r="R21" s="22">
        <f t="shared" si="6"/>
        <v>-281.60513160000875</v>
      </c>
      <c r="S21" s="22">
        <f t="shared" si="7"/>
        <v>-278.42256996757652</v>
      </c>
      <c r="T21" s="22">
        <f t="shared" si="12"/>
        <v>369.63833333333332</v>
      </c>
      <c r="U21" s="22">
        <f t="shared" si="19"/>
        <v>324.00227513227514</v>
      </c>
      <c r="V21" s="22">
        <f t="shared" si="16"/>
        <v>0.31054805981748723</v>
      </c>
      <c r="W21" s="48">
        <f t="shared" si="20"/>
        <v>45.636058201058177</v>
      </c>
      <c r="X21" s="23"/>
      <c r="Y21" s="31">
        <f t="shared" si="1"/>
        <v>0.68311230299117653</v>
      </c>
      <c r="Z21" s="31">
        <f t="shared" si="21"/>
        <v>1.1000000000000001</v>
      </c>
      <c r="AA21" s="31"/>
      <c r="AB21" s="31"/>
      <c r="AC21" s="18"/>
    </row>
    <row r="22" spans="1:29">
      <c r="A22" s="8">
        <f t="shared" si="2"/>
        <v>-364</v>
      </c>
      <c r="B22" s="13">
        <v>263.66000000000003</v>
      </c>
      <c r="E22" s="25" t="s">
        <v>32</v>
      </c>
      <c r="F22" s="22">
        <f t="shared" si="3"/>
        <v>-357.98661077838148</v>
      </c>
      <c r="G22" s="22">
        <f t="shared" si="4"/>
        <v>-356.92575690090405</v>
      </c>
      <c r="H22" s="34">
        <f t="shared" si="13"/>
        <v>378.48500000000001</v>
      </c>
      <c r="I22" s="34">
        <f t="shared" si="17"/>
        <v>374.94462962962967</v>
      </c>
      <c r="J22" s="48">
        <f t="shared" si="18"/>
        <v>3.54037037037034</v>
      </c>
      <c r="K22" s="23"/>
      <c r="L22" s="31">
        <f t="shared" si="0"/>
        <v>0.91615083686729681</v>
      </c>
      <c r="M22" s="31">
        <f t="shared" si="5"/>
        <v>-2.99</v>
      </c>
      <c r="N22" s="31"/>
      <c r="O22" s="31"/>
      <c r="P22" s="18"/>
      <c r="Q22" s="25" t="s">
        <v>32</v>
      </c>
      <c r="R22" s="22">
        <f t="shared" si="6"/>
        <v>-275.24000833514435</v>
      </c>
      <c r="S22" s="22">
        <f t="shared" si="7"/>
        <v>-272.05744670271213</v>
      </c>
      <c r="T22" s="22">
        <f t="shared" si="12"/>
        <v>285.0814285714286</v>
      </c>
      <c r="U22" s="22">
        <f t="shared" si="19"/>
        <v>367.69955026455023</v>
      </c>
      <c r="V22" s="22">
        <f t="shared" si="16"/>
        <v>0.3654930986810907</v>
      </c>
      <c r="W22" s="48">
        <f t="shared" si="20"/>
        <v>-82.618121693121623</v>
      </c>
      <c r="X22" s="23"/>
      <c r="Y22" s="31">
        <f t="shared" si="1"/>
        <v>5.3858014546402599E-2</v>
      </c>
      <c r="Z22" s="31">
        <f t="shared" si="21"/>
        <v>1.1000000000000001</v>
      </c>
      <c r="AA22" s="31"/>
      <c r="AB22" s="31"/>
      <c r="AC22" s="18"/>
    </row>
    <row r="23" spans="1:29">
      <c r="A23" s="8">
        <f t="shared" si="2"/>
        <v>-363</v>
      </c>
      <c r="B23" s="13">
        <v>277.04000000000002</v>
      </c>
      <c r="E23" s="28">
        <f>COUNT(J2:J5000)</f>
        <v>146</v>
      </c>
      <c r="F23" s="22">
        <f t="shared" si="3"/>
        <v>-355.86490302342668</v>
      </c>
      <c r="G23" s="22">
        <f t="shared" si="4"/>
        <v>-354.80404914594925</v>
      </c>
      <c r="H23" s="34">
        <f t="shared" si="13"/>
        <v>408.46500000000003</v>
      </c>
      <c r="I23" s="34">
        <f t="shared" si="17"/>
        <v>406.83685185185192</v>
      </c>
      <c r="J23" s="48">
        <f t="shared" si="18"/>
        <v>1.6281481481481137</v>
      </c>
      <c r="K23" s="23"/>
      <c r="L23" s="31">
        <f t="shared" si="0"/>
        <v>0.44416133051461815</v>
      </c>
      <c r="M23" s="31">
        <f t="shared" si="5"/>
        <v>-2.99</v>
      </c>
      <c r="N23" s="31"/>
      <c r="O23" s="31"/>
      <c r="P23" s="18"/>
      <c r="Q23" s="28">
        <f>COUNT(W2:W5000)</f>
        <v>43</v>
      </c>
      <c r="R23" s="22">
        <f t="shared" si="6"/>
        <v>-268.87488507027996</v>
      </c>
      <c r="S23" s="22">
        <f t="shared" si="7"/>
        <v>-265.69232343784773</v>
      </c>
      <c r="T23" s="22">
        <f t="shared" si="12"/>
        <v>342.08166666666665</v>
      </c>
      <c r="U23" s="22">
        <f t="shared" si="19"/>
        <v>383.62084656084653</v>
      </c>
      <c r="V23" s="22">
        <f t="shared" si="16"/>
        <v>0.38390219938586734</v>
      </c>
      <c r="W23" s="48">
        <f t="shared" si="20"/>
        <v>-41.539179894179881</v>
      </c>
      <c r="X23" s="23"/>
      <c r="Y23" s="31">
        <f t="shared" si="1"/>
        <v>-0.60059703746979187</v>
      </c>
      <c r="Z23" s="31">
        <f t="shared" si="21"/>
        <v>1.1000000000000001</v>
      </c>
      <c r="AA23" s="31"/>
      <c r="AB23" s="31"/>
      <c r="AC23" s="18"/>
    </row>
    <row r="24" spans="1:29">
      <c r="A24" s="8">
        <f t="shared" si="2"/>
        <v>-362</v>
      </c>
      <c r="B24" s="13">
        <v>292.02999999999997</v>
      </c>
      <c r="E24" s="16"/>
      <c r="F24" s="22">
        <f t="shared" si="3"/>
        <v>-353.74319526847188</v>
      </c>
      <c r="G24" s="22">
        <f t="shared" si="4"/>
        <v>-352.68234139099445</v>
      </c>
      <c r="H24" s="34">
        <f t="shared" si="13"/>
        <v>439.58499999999998</v>
      </c>
      <c r="I24" s="34">
        <f t="shared" si="17"/>
        <v>446.08574074074085</v>
      </c>
      <c r="J24" s="48">
        <f t="shared" si="18"/>
        <v>-6.5007407407408664</v>
      </c>
      <c r="K24" s="23"/>
      <c r="L24" s="31">
        <f t="shared" si="0"/>
        <v>-0.23565619868913268</v>
      </c>
      <c r="M24" s="31">
        <f t="shared" si="5"/>
        <v>-2.99</v>
      </c>
      <c r="N24" s="31"/>
      <c r="O24" s="31"/>
      <c r="P24" s="18"/>
      <c r="Q24" s="16"/>
      <c r="R24" s="22">
        <f t="shared" si="6"/>
        <v>-262.50976180541556</v>
      </c>
      <c r="S24" s="22">
        <f t="shared" si="7"/>
        <v>-259.32720017298334</v>
      </c>
      <c r="T24" s="22">
        <f t="shared" si="12"/>
        <v>396.42333333333335</v>
      </c>
      <c r="U24" s="22">
        <f t="shared" si="19"/>
        <v>369.76338624338621</v>
      </c>
      <c r="V24" s="22">
        <f t="shared" si="16"/>
        <v>0.36792390536373132</v>
      </c>
      <c r="W24" s="48">
        <f t="shared" si="20"/>
        <v>26.659947089947138</v>
      </c>
      <c r="X24" s="23"/>
      <c r="Y24" s="31">
        <f t="shared" si="1"/>
        <v>-0.97402606076129528</v>
      </c>
      <c r="Z24" s="31">
        <f t="shared" si="21"/>
        <v>1.1000000000000001</v>
      </c>
      <c r="AA24" s="31"/>
      <c r="AB24" s="31"/>
      <c r="AC24" s="18"/>
    </row>
    <row r="25" spans="1:29">
      <c r="A25" s="8">
        <f t="shared" si="2"/>
        <v>-361</v>
      </c>
      <c r="B25" s="13">
        <v>307.02</v>
      </c>
      <c r="E25" s="16"/>
      <c r="F25" s="22">
        <f t="shared" si="3"/>
        <v>-351.62148751351708</v>
      </c>
      <c r="G25" s="22">
        <f t="shared" si="4"/>
        <v>-350.56063363603965</v>
      </c>
      <c r="H25" s="34">
        <f t="shared" si="13"/>
        <v>472.35500000000002</v>
      </c>
      <c r="I25" s="34">
        <f t="shared" si="17"/>
        <v>493.93129629629635</v>
      </c>
      <c r="J25" s="48">
        <f t="shared" si="18"/>
        <v>-21.576296296296334</v>
      </c>
      <c r="K25" s="23"/>
      <c r="L25" s="31">
        <f t="shared" si="0"/>
        <v>-0.80520757349925909</v>
      </c>
      <c r="M25" s="31">
        <f t="shared" si="5"/>
        <v>-2.99</v>
      </c>
      <c r="N25" s="31"/>
      <c r="O25" s="31"/>
      <c r="P25" s="18"/>
      <c r="Q25" s="16"/>
      <c r="R25" s="22">
        <f t="shared" si="6"/>
        <v>-256.14463854055117</v>
      </c>
      <c r="S25" s="22">
        <f t="shared" si="7"/>
        <v>-252.96207690811895</v>
      </c>
      <c r="T25" s="22">
        <f t="shared" si="12"/>
        <v>371.74142857142851</v>
      </c>
      <c r="U25" s="22">
        <f t="shared" si="19"/>
        <v>373.55431216931214</v>
      </c>
      <c r="V25" s="22">
        <f t="shared" si="16"/>
        <v>0.37235375410489224</v>
      </c>
      <c r="W25" s="48">
        <f t="shared" si="20"/>
        <v>-1.8128835978836264</v>
      </c>
      <c r="X25" s="23"/>
      <c r="Y25" s="31">
        <f t="shared" si="1"/>
        <v>-0.8916974651287306</v>
      </c>
      <c r="Z25" s="31">
        <f t="shared" si="21"/>
        <v>1.1000000000000001</v>
      </c>
      <c r="AA25" s="31"/>
      <c r="AB25" s="31"/>
      <c r="AC25" s="18"/>
    </row>
    <row r="26" spans="1:29">
      <c r="A26" s="8">
        <f t="shared" si="2"/>
        <v>-360</v>
      </c>
      <c r="B26" s="13">
        <v>322.01</v>
      </c>
      <c r="E26" s="16"/>
      <c r="F26" s="22">
        <f t="shared" si="3"/>
        <v>-349.49977975856228</v>
      </c>
      <c r="G26" s="22">
        <f t="shared" si="4"/>
        <v>-348.43892588108486</v>
      </c>
      <c r="H26" s="34">
        <f t="shared" si="13"/>
        <v>508.92500000000001</v>
      </c>
      <c r="I26" s="34">
        <f t="shared" si="17"/>
        <v>534.31907407407414</v>
      </c>
      <c r="J26" s="48">
        <f t="shared" si="18"/>
        <v>-25.394074074074126</v>
      </c>
      <c r="K26" s="23"/>
      <c r="L26" s="31">
        <f t="shared" si="0"/>
        <v>-0.99799337578383318</v>
      </c>
      <c r="M26" s="31">
        <f t="shared" si="5"/>
        <v>-2.99</v>
      </c>
      <c r="N26" s="31"/>
      <c r="O26" s="31"/>
      <c r="P26" s="18"/>
      <c r="Q26" s="16"/>
      <c r="R26" s="22">
        <f t="shared" si="6"/>
        <v>-249.77951527568678</v>
      </c>
      <c r="S26" s="22">
        <f t="shared" si="7"/>
        <v>-246.59695364325455</v>
      </c>
      <c r="T26" s="22">
        <f t="shared" si="12"/>
        <v>526.00833333333333</v>
      </c>
      <c r="U26" s="22">
        <f t="shared" si="19"/>
        <v>372.9244973544973</v>
      </c>
      <c r="V26" s="22">
        <f t="shared" si="16"/>
        <v>0.37162091303798306</v>
      </c>
      <c r="W26" s="48">
        <f t="shared" si="20"/>
        <v>153.08383597883602</v>
      </c>
      <c r="X26" s="23"/>
      <c r="Y26" s="31">
        <f t="shared" si="1"/>
        <v>-0.39213371544897496</v>
      </c>
      <c r="Z26" s="31">
        <f t="shared" si="21"/>
        <v>1.1000000000000001</v>
      </c>
      <c r="AA26" s="31"/>
      <c r="AB26" s="31"/>
      <c r="AC26" s="18"/>
    </row>
    <row r="27" spans="1:29">
      <c r="A27" s="8">
        <f t="shared" si="2"/>
        <v>-359</v>
      </c>
      <c r="B27" s="13">
        <v>337</v>
      </c>
      <c r="E27" s="16"/>
      <c r="F27" s="22">
        <f t="shared" si="3"/>
        <v>-347.37807200360749</v>
      </c>
      <c r="G27" s="22">
        <f t="shared" si="4"/>
        <v>-346.31721812613006</v>
      </c>
      <c r="H27" s="34">
        <f t="shared" si="13"/>
        <v>545.505</v>
      </c>
      <c r="I27" s="34">
        <f t="shared" si="17"/>
        <v>568.41574074074072</v>
      </c>
      <c r="J27" s="48">
        <f t="shared" si="18"/>
        <v>-22.910740740740721</v>
      </c>
      <c r="K27" s="23"/>
      <c r="L27" s="31">
        <f t="shared" si="0"/>
        <v>-0.72380698607820371</v>
      </c>
      <c r="M27" s="31">
        <f t="shared" si="5"/>
        <v>-2.99</v>
      </c>
      <c r="N27" s="31"/>
      <c r="O27" s="31"/>
      <c r="P27" s="18"/>
      <c r="Q27" s="16"/>
      <c r="R27" s="22">
        <f t="shared" si="6"/>
        <v>-243.41439201082238</v>
      </c>
      <c r="S27" s="22">
        <f t="shared" si="7"/>
        <v>-240.23183037839016</v>
      </c>
      <c r="T27" s="22">
        <f t="shared" si="12"/>
        <v>399.22500000000008</v>
      </c>
      <c r="U27" s="22">
        <f t="shared" si="19"/>
        <v>381.5161904761905</v>
      </c>
      <c r="V27" s="22">
        <f t="shared" si="16"/>
        <v>0.38151297292070163</v>
      </c>
      <c r="W27" s="48">
        <f t="shared" si="20"/>
        <v>17.708809523809578</v>
      </c>
      <c r="X27" s="23"/>
      <c r="Y27" s="31">
        <f t="shared" si="1"/>
        <v>0.29091375777013856</v>
      </c>
      <c r="Z27" s="31">
        <f t="shared" si="21"/>
        <v>1.1000000000000001</v>
      </c>
      <c r="AA27" s="31"/>
      <c r="AB27" s="31"/>
      <c r="AC27" s="18"/>
    </row>
    <row r="28" spans="1:29">
      <c r="A28" s="8">
        <f t="shared" si="2"/>
        <v>-358</v>
      </c>
      <c r="B28" s="13">
        <v>356</v>
      </c>
      <c r="E28" s="33"/>
      <c r="F28" s="22">
        <f t="shared" si="3"/>
        <v>-345.25636424865269</v>
      </c>
      <c r="G28" s="22">
        <f t="shared" si="4"/>
        <v>-344.19551037117526</v>
      </c>
      <c r="H28" s="34">
        <f t="shared" si="13"/>
        <v>623.59</v>
      </c>
      <c r="I28" s="34">
        <f t="shared" si="17"/>
        <v>597.92740740740737</v>
      </c>
      <c r="J28" s="48">
        <f t="shared" si="18"/>
        <v>25.662592592592659</v>
      </c>
      <c r="K28" s="23"/>
      <c r="L28" s="31">
        <f t="shared" si="0"/>
        <v>-0.11094326336798767</v>
      </c>
      <c r="M28" s="31">
        <f t="shared" si="5"/>
        <v>-2.99</v>
      </c>
      <c r="N28" s="31"/>
      <c r="O28" s="31"/>
      <c r="P28" s="18"/>
      <c r="Q28" s="33"/>
      <c r="R28" s="22">
        <f t="shared" si="6"/>
        <v>-237.04926874595799</v>
      </c>
      <c r="S28" s="22">
        <f t="shared" si="7"/>
        <v>-233.86670711352576</v>
      </c>
      <c r="T28" s="22">
        <f t="shared" si="12"/>
        <v>252.3342857142857</v>
      </c>
      <c r="U28" s="22">
        <f t="shared" si="19"/>
        <v>393.79600529100532</v>
      </c>
      <c r="V28" s="22">
        <f t="shared" si="16"/>
        <v>0.39527130629455076</v>
      </c>
      <c r="W28" s="48">
        <f t="shared" si="20"/>
        <v>-141.46171957671962</v>
      </c>
      <c r="X28" s="23"/>
      <c r="Y28" s="31">
        <f t="shared" si="1"/>
        <v>0.83783945058233067</v>
      </c>
      <c r="Z28" s="31">
        <f t="shared" si="21"/>
        <v>1.1000000000000001</v>
      </c>
      <c r="AA28" s="31"/>
      <c r="AB28" s="31"/>
      <c r="AC28" s="18"/>
    </row>
    <row r="29" spans="1:29">
      <c r="A29" s="8">
        <f t="shared" si="2"/>
        <v>-357</v>
      </c>
      <c r="B29" s="13">
        <v>370.99</v>
      </c>
      <c r="E29" s="15"/>
      <c r="F29" s="22">
        <f t="shared" si="3"/>
        <v>-343.13465649369789</v>
      </c>
      <c r="G29" s="22">
        <f t="shared" si="4"/>
        <v>-342.07380261622046</v>
      </c>
      <c r="H29" s="34">
        <f t="shared" si="13"/>
        <v>730.13499999999999</v>
      </c>
      <c r="I29" s="34">
        <f t="shared" si="17"/>
        <v>622.48462962962969</v>
      </c>
      <c r="J29" s="48">
        <f t="shared" si="18"/>
        <v>107.6503703703703</v>
      </c>
      <c r="K29" s="23"/>
      <c r="L29" s="31">
        <f t="shared" si="0"/>
        <v>0.55383204526923169</v>
      </c>
      <c r="M29" s="31">
        <f t="shared" si="5"/>
        <v>-2.99</v>
      </c>
      <c r="N29" s="31"/>
      <c r="O29" s="31"/>
      <c r="P29" s="18"/>
      <c r="Q29" s="15"/>
      <c r="R29" s="22">
        <f t="shared" si="6"/>
        <v>-230.68414548109359</v>
      </c>
      <c r="S29" s="22">
        <f t="shared" si="7"/>
        <v>-227.50158384866137</v>
      </c>
      <c r="T29" s="22">
        <f t="shared" si="12"/>
        <v>419.45499999999998</v>
      </c>
      <c r="U29" s="22">
        <f t="shared" si="19"/>
        <v>414.50912698412696</v>
      </c>
      <c r="V29" s="22">
        <f t="shared" si="16"/>
        <v>0.41753409762502169</v>
      </c>
      <c r="W29" s="48">
        <f t="shared" si="20"/>
        <v>4.9458730158730191</v>
      </c>
      <c r="X29" s="23"/>
      <c r="Y29" s="31">
        <f t="shared" si="1"/>
        <v>0.99273075291878166</v>
      </c>
      <c r="Z29" s="31">
        <f t="shared" si="21"/>
        <v>1.1000000000000001</v>
      </c>
      <c r="AA29" s="31"/>
      <c r="AB29" s="31"/>
      <c r="AC29" s="18"/>
    </row>
    <row r="30" spans="1:29">
      <c r="A30" s="8">
        <f t="shared" si="2"/>
        <v>-356</v>
      </c>
      <c r="B30" s="13">
        <v>385.98</v>
      </c>
      <c r="E30" s="15"/>
      <c r="F30" s="22">
        <f t="shared" si="3"/>
        <v>-341.01294873874309</v>
      </c>
      <c r="G30" s="22">
        <f t="shared" si="4"/>
        <v>-339.95209486126566</v>
      </c>
      <c r="H30" s="34">
        <f t="shared" si="13"/>
        <v>701.82666666666671</v>
      </c>
      <c r="I30" s="34">
        <f t="shared" si="17"/>
        <v>630.24129629629624</v>
      </c>
      <c r="J30" s="48">
        <f t="shared" ref="J30:J90" si="22">H30-I30</f>
        <v>71.58537037037047</v>
      </c>
      <c r="K30" s="23"/>
      <c r="L30" s="31">
        <f t="shared" si="0"/>
        <v>0.95946318476727988</v>
      </c>
      <c r="M30" s="31">
        <f t="shared" si="5"/>
        <v>-2.99</v>
      </c>
      <c r="N30" s="31"/>
      <c r="O30" s="31"/>
      <c r="P30" s="18"/>
      <c r="Q30" s="15"/>
      <c r="R30" s="22">
        <f t="shared" si="6"/>
        <v>-224.3190222162292</v>
      </c>
      <c r="S30" s="22">
        <f t="shared" si="7"/>
        <v>-221.13646058379697</v>
      </c>
      <c r="T30" s="22">
        <f t="shared" si="12"/>
        <v>363.96999999999991</v>
      </c>
      <c r="U30" s="22">
        <f t="shared" si="19"/>
        <v>426.48248677248671</v>
      </c>
      <c r="V30" s="22">
        <f t="shared" si="16"/>
        <v>0.42990120184766178</v>
      </c>
      <c r="W30" s="48">
        <f t="shared" si="20"/>
        <v>-62.512486772486795</v>
      </c>
      <c r="X30" s="23"/>
      <c r="Y30" s="31">
        <f t="shared" si="1"/>
        <v>0.68311230299117154</v>
      </c>
      <c r="Z30" s="31">
        <f t="shared" si="21"/>
        <v>1.1000000000000001</v>
      </c>
      <c r="AA30" s="31"/>
      <c r="AB30" s="31"/>
      <c r="AC30" s="18"/>
    </row>
    <row r="31" spans="1:29">
      <c r="A31" s="8">
        <f t="shared" si="2"/>
        <v>-355</v>
      </c>
      <c r="B31" s="13">
        <v>400.97</v>
      </c>
      <c r="E31" s="15"/>
      <c r="F31" s="22">
        <f t="shared" si="3"/>
        <v>-338.89124098378829</v>
      </c>
      <c r="G31" s="22">
        <f t="shared" si="4"/>
        <v>-337.83038710631087</v>
      </c>
      <c r="H31" s="34">
        <f t="shared" si="13"/>
        <v>685.35500000000002</v>
      </c>
      <c r="I31" s="34">
        <f t="shared" si="17"/>
        <v>619.41796296296297</v>
      </c>
      <c r="J31" s="48">
        <f t="shared" si="22"/>
        <v>65.937037037037044</v>
      </c>
      <c r="K31" s="23"/>
      <c r="L31" s="31">
        <f t="shared" si="0"/>
        <v>0.91615083686730547</v>
      </c>
      <c r="M31" s="31">
        <f t="shared" si="5"/>
        <v>-2.99</v>
      </c>
      <c r="N31" s="31"/>
      <c r="O31" s="31"/>
      <c r="P31" s="18"/>
      <c r="Q31" s="15"/>
      <c r="R31" s="22">
        <f t="shared" si="6"/>
        <v>-217.95389895136481</v>
      </c>
      <c r="S31" s="22">
        <f t="shared" si="7"/>
        <v>-214.77133731893258</v>
      </c>
      <c r="T31" s="22">
        <f t="shared" si="12"/>
        <v>362.40666666666658</v>
      </c>
      <c r="U31" s="22">
        <f t="shared" si="19"/>
        <v>443.39285714285711</v>
      </c>
      <c r="V31" s="22">
        <f t="shared" si="16"/>
        <v>0.44678869254836373</v>
      </c>
      <c r="W31" s="48">
        <f t="shared" si="20"/>
        <v>-80.986190476190529</v>
      </c>
      <c r="X31" s="23"/>
      <c r="Y31" s="31">
        <f t="shared" si="1"/>
        <v>5.3858014546395744E-2</v>
      </c>
      <c r="Z31" s="31">
        <f t="shared" si="21"/>
        <v>1.1000000000000001</v>
      </c>
      <c r="AA31" s="31"/>
      <c r="AB31" s="31"/>
      <c r="AC31" s="18"/>
    </row>
    <row r="32" spans="1:29">
      <c r="A32" s="8">
        <f t="shared" si="2"/>
        <v>-354</v>
      </c>
      <c r="B32" s="13">
        <v>415.96</v>
      </c>
      <c r="E32" s="6"/>
      <c r="F32" s="22">
        <f t="shared" si="3"/>
        <v>-336.7695332288335</v>
      </c>
      <c r="G32" s="22">
        <f t="shared" si="4"/>
        <v>-335.70867935135607</v>
      </c>
      <c r="H32" s="34">
        <f t="shared" si="13"/>
        <v>674.06999999999994</v>
      </c>
      <c r="I32" s="34">
        <f t="shared" si="17"/>
        <v>590.44851851851854</v>
      </c>
      <c r="J32" s="48">
        <f t="shared" si="22"/>
        <v>83.621481481481396</v>
      </c>
      <c r="K32" s="23"/>
      <c r="L32" s="31">
        <f t="shared" si="0"/>
        <v>0.44416133051473933</v>
      </c>
      <c r="M32" s="31">
        <f t="shared" si="5"/>
        <v>-2.99</v>
      </c>
      <c r="N32" s="31"/>
      <c r="O32" s="31"/>
      <c r="P32" s="18"/>
      <c r="Q32" s="6"/>
      <c r="R32" s="22">
        <f t="shared" si="6"/>
        <v>-211.58877568650041</v>
      </c>
      <c r="S32" s="22">
        <f t="shared" si="7"/>
        <v>-208.40621405406819</v>
      </c>
      <c r="T32" s="22">
        <f t="shared" si="12"/>
        <v>452.59999999999997</v>
      </c>
      <c r="U32" s="22">
        <f t="shared" si="19"/>
        <v>458.42674603174601</v>
      </c>
      <c r="V32" s="22">
        <f t="shared" si="16"/>
        <v>0.46126994777946217</v>
      </c>
      <c r="W32" s="48">
        <f t="shared" si="20"/>
        <v>-5.8267460317460404</v>
      </c>
      <c r="X32" s="23"/>
      <c r="Y32" s="31">
        <f t="shared" si="1"/>
        <v>-0.60059703746977466</v>
      </c>
      <c r="Z32" s="31">
        <f t="shared" si="21"/>
        <v>1.1000000000000001</v>
      </c>
      <c r="AA32" s="31"/>
      <c r="AB32" s="31"/>
      <c r="AC32" s="18"/>
    </row>
    <row r="33" spans="1:29">
      <c r="A33" s="8">
        <f t="shared" si="2"/>
        <v>-353</v>
      </c>
      <c r="B33" s="13">
        <v>431.71</v>
      </c>
      <c r="E33" s="5"/>
      <c r="F33" s="22">
        <f t="shared" si="3"/>
        <v>-334.6478254738787</v>
      </c>
      <c r="G33" s="22">
        <f t="shared" si="4"/>
        <v>-333.58697159640127</v>
      </c>
      <c r="H33" s="34">
        <f t="shared" si="13"/>
        <v>660.59999999999991</v>
      </c>
      <c r="I33" s="34">
        <f t="shared" si="17"/>
        <v>548.97185185185174</v>
      </c>
      <c r="J33" s="48">
        <f t="shared" si="22"/>
        <v>111.62814814814817</v>
      </c>
      <c r="K33" s="23"/>
      <c r="L33" s="31">
        <f t="shared" si="0"/>
        <v>-0.23565619868911172</v>
      </c>
      <c r="M33" s="31">
        <f t="shared" si="5"/>
        <v>-2.99</v>
      </c>
      <c r="N33" s="31"/>
      <c r="O33" s="31"/>
      <c r="P33" s="18"/>
      <c r="Q33" s="5"/>
      <c r="R33" s="22">
        <f t="shared" si="6"/>
        <v>-205.22365242163602</v>
      </c>
      <c r="S33" s="22">
        <f t="shared" si="7"/>
        <v>-202.04109078920379</v>
      </c>
      <c r="T33" s="22">
        <f t="shared" si="12"/>
        <v>582.84142857142865</v>
      </c>
      <c r="U33" s="22">
        <f t="shared" si="19"/>
        <v>477.01886243386241</v>
      </c>
      <c r="V33" s="22">
        <f t="shared" si="16"/>
        <v>0.47853555239226697</v>
      </c>
      <c r="W33" s="48">
        <f t="shared" si="20"/>
        <v>105.82256613756624</v>
      </c>
      <c r="X33" s="23"/>
      <c r="Y33" s="31">
        <f t="shared" si="1"/>
        <v>-0.97402606076129683</v>
      </c>
      <c r="Z33" s="31">
        <f t="shared" si="21"/>
        <v>1.1000000000000001</v>
      </c>
      <c r="AA33" s="31"/>
      <c r="AB33" s="31"/>
      <c r="AC33" s="18"/>
    </row>
    <row r="34" spans="1:29">
      <c r="A34" s="8">
        <f t="shared" si="2"/>
        <v>-352</v>
      </c>
      <c r="B34" s="13">
        <v>447.46</v>
      </c>
      <c r="E34" s="5"/>
      <c r="F34" s="22">
        <f t="shared" si="3"/>
        <v>-332.5261177189239</v>
      </c>
      <c r="G34" s="22">
        <f t="shared" si="4"/>
        <v>-331.46526384144647</v>
      </c>
      <c r="H34" s="34">
        <f t="shared" si="13"/>
        <v>542.16499999999996</v>
      </c>
      <c r="I34" s="34">
        <f t="shared" si="17"/>
        <v>486.85944444444442</v>
      </c>
      <c r="J34" s="48">
        <f t="shared" si="22"/>
        <v>55.305555555555543</v>
      </c>
      <c r="K34" s="23"/>
      <c r="L34" s="31">
        <f t="shared" ref="L34:L65" si="23" xml:space="preserve"> SIN((2*PI()*(G34-2000+M34)/19.0953697945932) + 5.663651193)</f>
        <v>-0.80520757349931371</v>
      </c>
      <c r="M34" s="31">
        <f t="shared" si="5"/>
        <v>-2.99</v>
      </c>
      <c r="N34" s="31"/>
      <c r="O34" s="31"/>
      <c r="P34" s="18"/>
      <c r="Q34" s="5"/>
      <c r="R34" s="22">
        <f t="shared" si="6"/>
        <v>-198.85852915677162</v>
      </c>
      <c r="S34" s="22">
        <f t="shared" si="7"/>
        <v>-195.6759675243394</v>
      </c>
      <c r="T34" s="22">
        <f t="shared" si="12"/>
        <v>479.50166666666672</v>
      </c>
      <c r="U34" s="22">
        <f t="shared" si="19"/>
        <v>501.19645502645511</v>
      </c>
      <c r="V34" s="22">
        <f t="shared" si="16"/>
        <v>0.50000799055855749</v>
      </c>
      <c r="W34" s="48">
        <f t="shared" si="20"/>
        <v>-21.69478835978839</v>
      </c>
      <c r="X34" s="23"/>
      <c r="Y34" s="31">
        <f t="shared" ref="Y34:Y63" si="24" xml:space="preserve"> SIN((2*PI()*(S34-2000+Z34)/57.2861093837796) + 0.840686201)</f>
        <v>-0.8916974651287275</v>
      </c>
      <c r="Z34" s="31">
        <f t="shared" si="21"/>
        <v>1.1000000000000001</v>
      </c>
      <c r="AA34" s="31"/>
      <c r="AB34" s="31"/>
      <c r="AC34" s="18"/>
    </row>
    <row r="35" spans="1:29">
      <c r="A35" s="8">
        <f t="shared" si="2"/>
        <v>-351</v>
      </c>
      <c r="B35" s="13">
        <v>463.21</v>
      </c>
      <c r="E35" s="5"/>
      <c r="F35" s="22">
        <f t="shared" si="3"/>
        <v>-330.4044099639691</v>
      </c>
      <c r="G35" s="22">
        <f t="shared" si="4"/>
        <v>-329.34355608649167</v>
      </c>
      <c r="H35" s="34">
        <f t="shared" si="13"/>
        <v>411.51499999999999</v>
      </c>
      <c r="I35" s="34">
        <f t="shared" si="17"/>
        <v>419.25759259259257</v>
      </c>
      <c r="J35" s="48">
        <f t="shared" si="22"/>
        <v>-7.7425925925925867</v>
      </c>
      <c r="K35" s="23"/>
      <c r="L35" s="31">
        <f t="shared" si="23"/>
        <v>-0.99799337578384173</v>
      </c>
      <c r="M35" s="31">
        <f t="shared" si="5"/>
        <v>-2.99</v>
      </c>
      <c r="N35" s="31"/>
      <c r="O35" s="31"/>
      <c r="P35" s="18"/>
      <c r="Q35" s="5"/>
      <c r="R35" s="22">
        <f t="shared" si="6"/>
        <v>-192.49340589190723</v>
      </c>
      <c r="S35" s="22">
        <f t="shared" si="7"/>
        <v>-189.310844259475</v>
      </c>
      <c r="T35" s="22">
        <f t="shared" si="12"/>
        <v>678.20166666666671</v>
      </c>
      <c r="U35" s="22">
        <f t="shared" si="19"/>
        <v>546.77756613756617</v>
      </c>
      <c r="V35" s="22">
        <f t="shared" si="16"/>
        <v>0.53781068749320227</v>
      </c>
      <c r="W35" s="48">
        <f t="shared" si="20"/>
        <v>131.42410052910054</v>
      </c>
      <c r="X35" s="23"/>
      <c r="Y35" s="31">
        <f t="shared" si="24"/>
        <v>-0.39213371544899478</v>
      </c>
      <c r="Z35" s="31">
        <f t="shared" si="21"/>
        <v>1.1000000000000001</v>
      </c>
      <c r="AA35" s="31"/>
      <c r="AB35" s="31"/>
      <c r="AC35" s="18"/>
    </row>
    <row r="36" spans="1:29">
      <c r="A36" s="8">
        <f t="shared" si="2"/>
        <v>-350</v>
      </c>
      <c r="B36" s="13">
        <v>481.5</v>
      </c>
      <c r="F36" s="22">
        <f t="shared" si="3"/>
        <v>-328.2827022090143</v>
      </c>
      <c r="G36" s="22">
        <f t="shared" si="4"/>
        <v>-327.22184833153688</v>
      </c>
      <c r="H36" s="34">
        <f t="shared" si="13"/>
        <v>284.77999999999997</v>
      </c>
      <c r="I36" s="34">
        <f t="shared" si="17"/>
        <v>354.1003703703704</v>
      </c>
      <c r="J36" s="48">
        <f t="shared" si="22"/>
        <v>-69.320370370370426</v>
      </c>
      <c r="K36" s="23"/>
      <c r="L36" s="31">
        <f t="shared" si="23"/>
        <v>-0.72380698607821858</v>
      </c>
      <c r="M36" s="31">
        <f t="shared" si="5"/>
        <v>-2.99</v>
      </c>
      <c r="N36" s="31"/>
      <c r="O36" s="31"/>
      <c r="P36" s="18"/>
      <c r="R36" s="22">
        <f t="shared" si="6"/>
        <v>-186.12828262704284</v>
      </c>
      <c r="S36" s="22">
        <f t="shared" si="7"/>
        <v>-182.94572099461061</v>
      </c>
      <c r="T36" s="22">
        <f t="shared" ref="T36:T55" si="25">AVERAGEIFS(Babylonia,Year,"&gt;"&amp;R36,Year,"&lt;="&amp;R37)</f>
        <v>534.53</v>
      </c>
      <c r="U36" s="22">
        <f t="shared" ref="U36:U51" si="26">AVERAGE(T32:T40)</f>
        <v>556.81238095238098</v>
      </c>
      <c r="V36" s="22">
        <f t="shared" si="16"/>
        <v>0.54570888342635548</v>
      </c>
      <c r="W36" s="48">
        <f t="shared" ref="W36:W51" si="27">T36-U36</f>
        <v>-22.282380952381004</v>
      </c>
      <c r="X36" s="23"/>
      <c r="Y36" s="31">
        <f t="shared" si="24"/>
        <v>0.29091375777014511</v>
      </c>
      <c r="Z36" s="31">
        <f t="shared" si="21"/>
        <v>1.1000000000000001</v>
      </c>
      <c r="AA36" s="31"/>
      <c r="AB36" s="31"/>
      <c r="AC36" s="18"/>
    </row>
    <row r="37" spans="1:29">
      <c r="A37" s="8">
        <f t="shared" si="2"/>
        <v>-349</v>
      </c>
      <c r="B37" s="13">
        <v>499.78</v>
      </c>
      <c r="F37" s="22">
        <f t="shared" si="3"/>
        <v>-326.16099445405951</v>
      </c>
      <c r="G37" s="22">
        <f t="shared" si="4"/>
        <v>-325.10014057658208</v>
      </c>
      <c r="H37" s="34">
        <f t="shared" si="13"/>
        <v>250.3</v>
      </c>
      <c r="I37" s="34">
        <f t="shared" si="17"/>
        <v>290.6698148148148</v>
      </c>
      <c r="J37" s="48">
        <f t="shared" si="22"/>
        <v>-40.369814814814788</v>
      </c>
      <c r="K37" s="23"/>
      <c r="L37" s="31">
        <f t="shared" si="23"/>
        <v>-0.11094326336789612</v>
      </c>
      <c r="M37" s="31">
        <f t="shared" si="5"/>
        <v>-2.99</v>
      </c>
      <c r="N37" s="31"/>
      <c r="O37" s="31"/>
      <c r="P37" s="18"/>
      <c r="R37" s="22">
        <f t="shared" si="6"/>
        <v>-179.76315936217844</v>
      </c>
      <c r="S37" s="22">
        <f t="shared" si="7"/>
        <v>-176.58059772974622</v>
      </c>
      <c r="T37" s="22">
        <f t="shared" si="25"/>
        <v>419.66333333333336</v>
      </c>
      <c r="U37" s="22">
        <f t="shared" si="26"/>
        <v>559.91380952380962</v>
      </c>
      <c r="V37" s="22">
        <f t="shared" si="16"/>
        <v>0.5481211789185032</v>
      </c>
      <c r="W37" s="48">
        <f t="shared" si="27"/>
        <v>-140.25047619047626</v>
      </c>
      <c r="X37" s="23"/>
      <c r="Y37" s="31">
        <f t="shared" si="24"/>
        <v>0.83783945058233444</v>
      </c>
      <c r="Z37" s="31">
        <f t="shared" si="21"/>
        <v>1.1000000000000001</v>
      </c>
      <c r="AA37" s="31"/>
      <c r="AB37" s="31"/>
      <c r="AC37" s="18"/>
    </row>
    <row r="38" spans="1:29">
      <c r="A38" s="8">
        <f t="shared" si="2"/>
        <v>-348</v>
      </c>
      <c r="B38" s="13">
        <v>518.07000000000005</v>
      </c>
      <c r="F38" s="22">
        <f t="shared" si="3"/>
        <v>-324.03928669910471</v>
      </c>
      <c r="G38" s="22">
        <f t="shared" si="4"/>
        <v>-322.97843282162728</v>
      </c>
      <c r="H38" s="34">
        <f t="shared" si="13"/>
        <v>171.12333333333333</v>
      </c>
      <c r="I38" s="34">
        <f t="shared" si="17"/>
        <v>229.35037037037034</v>
      </c>
      <c r="J38" s="48">
        <f t="shared" si="22"/>
        <v>-58.227037037037007</v>
      </c>
      <c r="K38" s="23"/>
      <c r="L38" s="31">
        <f t="shared" si="23"/>
        <v>0.55383204526911911</v>
      </c>
      <c r="M38" s="31">
        <f t="shared" si="5"/>
        <v>-2.99</v>
      </c>
      <c r="N38" s="31"/>
      <c r="O38" s="31"/>
      <c r="P38" s="18"/>
      <c r="R38" s="22">
        <f t="shared" si="6"/>
        <v>-173.39803609731405</v>
      </c>
      <c r="S38" s="22">
        <f t="shared" si="7"/>
        <v>-170.21547446488182</v>
      </c>
      <c r="T38" s="22">
        <f t="shared" si="25"/>
        <v>637.0533333333334</v>
      </c>
      <c r="U38" s="22">
        <f t="shared" si="26"/>
        <v>548.74087301587292</v>
      </c>
      <c r="V38" s="22">
        <f t="shared" si="16"/>
        <v>0.53936730986647508</v>
      </c>
      <c r="W38" s="48">
        <f t="shared" si="27"/>
        <v>88.312460317460477</v>
      </c>
      <c r="X38" s="23"/>
      <c r="Y38" s="31">
        <f t="shared" si="24"/>
        <v>0.99273075291878088</v>
      </c>
      <c r="Z38" s="31">
        <f t="shared" si="21"/>
        <v>1.1000000000000001</v>
      </c>
      <c r="AA38" s="31"/>
      <c r="AB38" s="31"/>
      <c r="AC38" s="18"/>
    </row>
    <row r="39" spans="1:29">
      <c r="A39" s="8">
        <f t="shared" si="2"/>
        <v>-347</v>
      </c>
      <c r="B39" s="13">
        <v>536.36</v>
      </c>
      <c r="F39" s="22">
        <f t="shared" si="3"/>
        <v>-321.91757894414991</v>
      </c>
      <c r="G39" s="22">
        <f t="shared" si="4"/>
        <v>-320.85672506667248</v>
      </c>
      <c r="H39" s="34">
        <f t="shared" si="13"/>
        <v>93.41</v>
      </c>
      <c r="I39" s="34">
        <f t="shared" si="17"/>
        <v>181.66314814814814</v>
      </c>
      <c r="J39" s="48">
        <f t="shared" si="22"/>
        <v>-88.253148148148142</v>
      </c>
      <c r="K39" s="23"/>
      <c r="L39" s="31">
        <f t="shared" si="23"/>
        <v>0.95946318476730585</v>
      </c>
      <c r="M39" s="31">
        <f t="shared" si="5"/>
        <v>-2.99</v>
      </c>
      <c r="N39" s="31"/>
      <c r="O39" s="31"/>
      <c r="P39" s="18"/>
      <c r="R39" s="22">
        <f t="shared" si="6"/>
        <v>-167.03291283244965</v>
      </c>
      <c r="S39" s="22">
        <f t="shared" si="7"/>
        <v>-163.85035120001743</v>
      </c>
      <c r="T39" s="22">
        <f t="shared" si="25"/>
        <v>774.19999999999993</v>
      </c>
      <c r="U39" s="22">
        <f t="shared" si="26"/>
        <v>553.47346560846563</v>
      </c>
      <c r="V39" s="22">
        <f t="shared" si="16"/>
        <v>0.5430968049508702</v>
      </c>
      <c r="W39" s="48">
        <f t="shared" si="27"/>
        <v>220.7265343915343</v>
      </c>
      <c r="X39" s="23"/>
      <c r="Y39" s="31">
        <f t="shared" si="24"/>
        <v>0.68311230299116654</v>
      </c>
      <c r="Z39" s="31">
        <f t="shared" si="21"/>
        <v>1.1000000000000001</v>
      </c>
      <c r="AA39" s="31"/>
      <c r="AB39" s="31"/>
      <c r="AC39" s="18"/>
    </row>
    <row r="40" spans="1:29">
      <c r="A40" s="8">
        <f t="shared" si="2"/>
        <v>-346</v>
      </c>
      <c r="B40" s="13">
        <v>554.65</v>
      </c>
      <c r="F40" s="22">
        <f t="shared" si="3"/>
        <v>-319.79587118919511</v>
      </c>
      <c r="G40" s="22">
        <f t="shared" si="4"/>
        <v>-318.73501731171768</v>
      </c>
      <c r="H40" s="34">
        <f t="shared" ref="H40:H71" si="28">AVERAGEIFS(Babylonia,Year,"&gt;"&amp;F40,Year,"&lt;="&amp;F41)</f>
        <v>98.94</v>
      </c>
      <c r="I40" s="34">
        <f t="shared" si="17"/>
        <v>149.107037037037</v>
      </c>
      <c r="J40" s="48">
        <f t="shared" si="22"/>
        <v>-50.167037037037005</v>
      </c>
      <c r="K40" s="23"/>
      <c r="L40" s="31">
        <f t="shared" si="23"/>
        <v>0.91615083686722298</v>
      </c>
      <c r="M40" s="31">
        <f t="shared" si="5"/>
        <v>-2.99</v>
      </c>
      <c r="N40" s="31"/>
      <c r="O40" s="31"/>
      <c r="P40" s="18"/>
      <c r="R40" s="22">
        <f t="shared" si="6"/>
        <v>-160.66778956758526</v>
      </c>
      <c r="S40" s="22">
        <f t="shared" si="7"/>
        <v>-157.48522793515303</v>
      </c>
      <c r="T40" s="22">
        <f t="shared" si="25"/>
        <v>452.71999999999997</v>
      </c>
      <c r="U40" s="22">
        <f t="shared" si="26"/>
        <v>532.3277248677249</v>
      </c>
      <c r="V40" s="22">
        <f t="shared" si="16"/>
        <v>0.5261790858299098</v>
      </c>
      <c r="W40" s="48">
        <f t="shared" si="27"/>
        <v>-79.607724867724926</v>
      </c>
      <c r="X40" s="23"/>
      <c r="Y40" s="31">
        <f t="shared" si="24"/>
        <v>5.3858014546417275E-2</v>
      </c>
      <c r="Z40" s="31">
        <f t="shared" si="21"/>
        <v>1.1000000000000001</v>
      </c>
      <c r="AA40" s="31"/>
      <c r="AB40" s="31"/>
      <c r="AC40" s="18"/>
    </row>
    <row r="41" spans="1:29">
      <c r="A41" s="8">
        <f t="shared" si="2"/>
        <v>-345</v>
      </c>
      <c r="B41" s="13">
        <v>597.32000000000005</v>
      </c>
      <c r="F41" s="22">
        <f t="shared" si="3"/>
        <v>-317.67416343424031</v>
      </c>
      <c r="G41" s="22">
        <f t="shared" si="4"/>
        <v>-316.61330955676289</v>
      </c>
      <c r="H41" s="34">
        <f t="shared" si="28"/>
        <v>103.19499999999999</v>
      </c>
      <c r="I41" s="34">
        <f t="shared" si="17"/>
        <v>130.24314814814818</v>
      </c>
      <c r="J41" s="48">
        <f t="shared" si="22"/>
        <v>-27.048148148148186</v>
      </c>
      <c r="K41" s="23"/>
      <c r="L41" s="31">
        <f t="shared" si="23"/>
        <v>0.44416133051465678</v>
      </c>
      <c r="M41" s="31">
        <f t="shared" si="5"/>
        <v>-2.99</v>
      </c>
      <c r="N41" s="31"/>
      <c r="O41" s="31"/>
      <c r="P41" s="18"/>
      <c r="R41" s="22">
        <f t="shared" si="6"/>
        <v>-154.30266630272087</v>
      </c>
      <c r="S41" s="22">
        <f t="shared" si="7"/>
        <v>-151.12010467028864</v>
      </c>
      <c r="T41" s="22">
        <f t="shared" si="25"/>
        <v>480.51285714285717</v>
      </c>
      <c r="U41" s="22">
        <f t="shared" si="26"/>
        <v>510.82291005291</v>
      </c>
      <c r="V41" s="22">
        <f t="shared" si="16"/>
        <v>0.50827036683420612</v>
      </c>
      <c r="W41" s="48">
        <f t="shared" si="27"/>
        <v>-30.310052910052832</v>
      </c>
      <c r="X41" s="23"/>
      <c r="Y41" s="31">
        <f t="shared" si="24"/>
        <v>-0.6005970374697801</v>
      </c>
      <c r="Z41" s="31">
        <f t="shared" si="21"/>
        <v>1.1000000000000001</v>
      </c>
      <c r="AA41" s="31"/>
      <c r="AB41" s="31"/>
      <c r="AC41" s="18"/>
    </row>
    <row r="42" spans="1:29">
      <c r="A42" s="8">
        <f t="shared" si="2"/>
        <v>-344</v>
      </c>
      <c r="B42" s="13">
        <v>649.86</v>
      </c>
      <c r="F42" s="22">
        <f t="shared" si="3"/>
        <v>-315.55245567928552</v>
      </c>
      <c r="G42" s="22">
        <f t="shared" si="4"/>
        <v>-314.49160180180809</v>
      </c>
      <c r="H42" s="34">
        <f t="shared" si="28"/>
        <v>108.72499999999999</v>
      </c>
      <c r="I42" s="34">
        <f t="shared" si="17"/>
        <v>115.61722222222222</v>
      </c>
      <c r="J42" s="48">
        <f t="shared" si="22"/>
        <v>-6.8922222222222302</v>
      </c>
      <c r="K42" s="23"/>
      <c r="L42" s="31">
        <f t="shared" si="23"/>
        <v>-0.2356561986890908</v>
      </c>
      <c r="M42" s="31">
        <f t="shared" si="5"/>
        <v>-2.99</v>
      </c>
      <c r="N42" s="31"/>
      <c r="O42" s="31"/>
      <c r="P42" s="18"/>
      <c r="R42" s="22">
        <f t="shared" si="6"/>
        <v>-147.93754303785647</v>
      </c>
      <c r="S42" s="22">
        <f t="shared" si="7"/>
        <v>-144.75498140542425</v>
      </c>
      <c r="T42" s="22">
        <f t="shared" si="25"/>
        <v>482.28500000000003</v>
      </c>
      <c r="U42" s="22">
        <f t="shared" si="26"/>
        <v>489.56439153439158</v>
      </c>
      <c r="V42" s="22">
        <f t="shared" si="16"/>
        <v>0.48980982187746269</v>
      </c>
      <c r="W42" s="48">
        <f t="shared" si="27"/>
        <v>-7.2793915343915501</v>
      </c>
      <c r="X42" s="23"/>
      <c r="Y42" s="31">
        <f t="shared" si="24"/>
        <v>-0.97402606076129838</v>
      </c>
      <c r="Z42" s="31">
        <f t="shared" si="21"/>
        <v>1.1000000000000001</v>
      </c>
      <c r="AA42" s="31"/>
      <c r="AB42" s="31"/>
      <c r="AC42" s="18"/>
    </row>
    <row r="43" spans="1:29">
      <c r="A43" s="8">
        <f t="shared" si="2"/>
        <v>-343</v>
      </c>
      <c r="B43" s="13">
        <v>748.62</v>
      </c>
      <c r="F43" s="22">
        <f t="shared" si="3"/>
        <v>-313.43074792433072</v>
      </c>
      <c r="G43" s="22">
        <f t="shared" si="4"/>
        <v>-312.36989404685329</v>
      </c>
      <c r="H43" s="34">
        <f t="shared" si="28"/>
        <v>112.97999999999999</v>
      </c>
      <c r="I43" s="34">
        <f t="shared" si="17"/>
        <v>111.6812962962963</v>
      </c>
      <c r="J43" s="48">
        <f t="shared" si="22"/>
        <v>1.2987037037036941</v>
      </c>
      <c r="K43" s="23"/>
      <c r="L43" s="31">
        <f t="shared" si="23"/>
        <v>-0.80520757349923355</v>
      </c>
      <c r="M43" s="31">
        <f t="shared" si="5"/>
        <v>-2.99</v>
      </c>
      <c r="N43" s="31"/>
      <c r="O43" s="31"/>
      <c r="P43" s="18"/>
      <c r="R43" s="22">
        <f t="shared" si="6"/>
        <v>-141.57241977299208</v>
      </c>
      <c r="S43" s="22">
        <f t="shared" si="7"/>
        <v>-138.38985814055985</v>
      </c>
      <c r="T43" s="22">
        <f t="shared" si="25"/>
        <v>522.09499999999991</v>
      </c>
      <c r="U43" s="22">
        <f t="shared" si="26"/>
        <v>459.57148148148138</v>
      </c>
      <c r="V43" s="22">
        <f t="shared" si="16"/>
        <v>0.46235307088765021</v>
      </c>
      <c r="W43" s="48">
        <f t="shared" si="27"/>
        <v>62.523518518518529</v>
      </c>
      <c r="X43" s="23"/>
      <c r="Y43" s="31">
        <f t="shared" si="24"/>
        <v>-0.89169746512873727</v>
      </c>
      <c r="Z43" s="31">
        <f t="shared" si="21"/>
        <v>1.1000000000000001</v>
      </c>
      <c r="AA43" s="31"/>
      <c r="AB43" s="31"/>
      <c r="AC43" s="18"/>
    </row>
    <row r="44" spans="1:29">
      <c r="A44" s="8">
        <f t="shared" si="2"/>
        <v>-342</v>
      </c>
      <c r="B44" s="13">
        <v>711.65</v>
      </c>
      <c r="F44" s="22">
        <f t="shared" si="3"/>
        <v>-311.30904016937592</v>
      </c>
      <c r="G44" s="22">
        <f t="shared" si="4"/>
        <v>-310.24818629189849</v>
      </c>
      <c r="H44" s="34">
        <f t="shared" si="28"/>
        <v>118.50999999999999</v>
      </c>
      <c r="I44" s="34">
        <f t="shared" si="17"/>
        <v>118.06518518518517</v>
      </c>
      <c r="J44" s="48">
        <f t="shared" si="22"/>
        <v>0.44481481481481921</v>
      </c>
      <c r="K44" s="23"/>
      <c r="L44" s="31">
        <f t="shared" si="23"/>
        <v>-0.99799337578383585</v>
      </c>
      <c r="M44" s="31">
        <f t="shared" si="5"/>
        <v>-2.99</v>
      </c>
      <c r="N44" s="31"/>
      <c r="O44" s="31"/>
      <c r="P44" s="18"/>
      <c r="R44" s="22">
        <f t="shared" si="6"/>
        <v>-135.20729650812768</v>
      </c>
      <c r="S44" s="22">
        <f t="shared" si="7"/>
        <v>-132.02473487569546</v>
      </c>
      <c r="T44" s="22">
        <f t="shared" si="25"/>
        <v>487.88999999999993</v>
      </c>
      <c r="U44" s="22">
        <f t="shared" si="26"/>
        <v>402.13037037037037</v>
      </c>
      <c r="V44" s="22">
        <f t="shared" si="16"/>
        <v>0.40436687386437775</v>
      </c>
      <c r="W44" s="48">
        <f t="shared" si="27"/>
        <v>85.759629629629558</v>
      </c>
      <c r="X44" s="23"/>
      <c r="Y44" s="31">
        <f t="shared" si="24"/>
        <v>-0.39213371544901465</v>
      </c>
      <c r="Z44" s="31">
        <f t="shared" si="21"/>
        <v>1.1000000000000001</v>
      </c>
      <c r="AA44" s="31"/>
      <c r="AB44" s="31"/>
      <c r="AC44" s="18"/>
    </row>
    <row r="45" spans="1:29">
      <c r="A45" s="8">
        <f t="shared" si="2"/>
        <v>-341</v>
      </c>
      <c r="B45" s="13">
        <v>706.99</v>
      </c>
      <c r="F45" s="22">
        <f t="shared" si="3"/>
        <v>-309.18733241442112</v>
      </c>
      <c r="G45" s="22">
        <f t="shared" si="4"/>
        <v>-308.12647853694369</v>
      </c>
      <c r="H45" s="34">
        <f t="shared" si="28"/>
        <v>115.005</v>
      </c>
      <c r="I45" s="34">
        <f t="shared" si="17"/>
        <v>128.59740740740739</v>
      </c>
      <c r="J45" s="48">
        <f t="shared" si="22"/>
        <v>-13.592407407407393</v>
      </c>
      <c r="K45" s="23"/>
      <c r="L45" s="31">
        <f t="shared" si="23"/>
        <v>-0.72380698607815497</v>
      </c>
      <c r="M45" s="31">
        <f t="shared" si="5"/>
        <v>-2.99</v>
      </c>
      <c r="N45" s="31"/>
      <c r="O45" s="31"/>
      <c r="P45" s="18"/>
      <c r="R45" s="22">
        <f t="shared" si="6"/>
        <v>-128.84217324326329</v>
      </c>
      <c r="S45" s="22">
        <f t="shared" si="7"/>
        <v>-125.65961161083106</v>
      </c>
      <c r="T45" s="22">
        <f t="shared" si="25"/>
        <v>340.98666666666668</v>
      </c>
      <c r="U45" s="22">
        <f t="shared" si="26"/>
        <v>379.74148148148146</v>
      </c>
      <c r="V45" s="22">
        <f t="shared" si="16"/>
        <v>0.37948804037002803</v>
      </c>
      <c r="W45" s="48">
        <f t="shared" si="27"/>
        <v>-38.754814814814779</v>
      </c>
      <c r="X45" s="23"/>
      <c r="Y45" s="31">
        <f t="shared" si="24"/>
        <v>0.29091375777012446</v>
      </c>
      <c r="Z45" s="31">
        <f t="shared" si="21"/>
        <v>1.1000000000000001</v>
      </c>
      <c r="AA45" s="31"/>
      <c r="AB45" s="31"/>
      <c r="AC45" s="18"/>
    </row>
    <row r="46" spans="1:29">
      <c r="A46" s="8">
        <f t="shared" si="2"/>
        <v>-340</v>
      </c>
      <c r="B46" s="13">
        <v>702.33</v>
      </c>
      <c r="F46" s="22">
        <f t="shared" si="3"/>
        <v>-307.06562465946632</v>
      </c>
      <c r="G46" s="22">
        <f t="shared" si="4"/>
        <v>-306.0047707819889</v>
      </c>
      <c r="H46" s="34">
        <f t="shared" si="28"/>
        <v>118.66666666666667</v>
      </c>
      <c r="I46" s="34">
        <f t="shared" si="17"/>
        <v>146.25018518518516</v>
      </c>
      <c r="J46" s="48">
        <f t="shared" si="22"/>
        <v>-27.583518518518488</v>
      </c>
      <c r="K46" s="23"/>
      <c r="L46" s="31">
        <f t="shared" si="23"/>
        <v>-0.11094326336803052</v>
      </c>
      <c r="M46" s="31">
        <f t="shared" si="5"/>
        <v>-2.99</v>
      </c>
      <c r="N46" s="31"/>
      <c r="O46" s="31"/>
      <c r="P46" s="18"/>
      <c r="R46" s="22">
        <f t="shared" si="6"/>
        <v>-122.4770499783989</v>
      </c>
      <c r="S46" s="22">
        <f t="shared" si="7"/>
        <v>-119.29448834596667</v>
      </c>
      <c r="T46" s="22">
        <f t="shared" si="25"/>
        <v>228.33666666666667</v>
      </c>
      <c r="U46" s="22">
        <f t="shared" si="26"/>
        <v>349.33068783068785</v>
      </c>
      <c r="V46" s="22">
        <f t="shared" si="16"/>
        <v>0.34323673900184914</v>
      </c>
      <c r="W46" s="48">
        <f t="shared" si="27"/>
        <v>-120.99402116402118</v>
      </c>
      <c r="X46" s="23"/>
      <c r="Y46" s="31">
        <f t="shared" si="24"/>
        <v>0.83783945058232268</v>
      </c>
      <c r="Z46" s="31">
        <f t="shared" si="21"/>
        <v>1.1000000000000001</v>
      </c>
      <c r="AA46" s="31"/>
      <c r="AB46" s="31"/>
      <c r="AC46" s="18"/>
    </row>
    <row r="47" spans="1:29">
      <c r="A47" s="8">
        <f t="shared" si="2"/>
        <v>-339</v>
      </c>
      <c r="B47" s="13">
        <v>696.16</v>
      </c>
      <c r="F47" s="22">
        <f t="shared" si="3"/>
        <v>-304.94391690451152</v>
      </c>
      <c r="G47" s="22">
        <f t="shared" si="4"/>
        <v>-303.8830630270341</v>
      </c>
      <c r="H47" s="34">
        <f t="shared" si="28"/>
        <v>135.69999999999999</v>
      </c>
      <c r="I47" s="34">
        <f t="shared" si="17"/>
        <v>168.8362962962963</v>
      </c>
      <c r="J47" s="48">
        <f t="shared" si="22"/>
        <v>-33.136296296296308</v>
      </c>
      <c r="K47" s="23"/>
      <c r="L47" s="31">
        <f t="shared" si="23"/>
        <v>0.55383204526919583</v>
      </c>
      <c r="M47" s="31">
        <f t="shared" si="5"/>
        <v>-2.99</v>
      </c>
      <c r="N47" s="31"/>
      <c r="O47" s="31"/>
      <c r="P47" s="18"/>
      <c r="R47" s="22">
        <f t="shared" si="6"/>
        <v>-116.1119267135345</v>
      </c>
      <c r="S47" s="22">
        <f t="shared" si="7"/>
        <v>-112.92936508110228</v>
      </c>
      <c r="T47" s="22">
        <f t="shared" si="25"/>
        <v>367.11714285714282</v>
      </c>
      <c r="U47" s="22">
        <f t="shared" si="26"/>
        <v>313.67624338624341</v>
      </c>
      <c r="V47" s="22">
        <f t="shared" si="16"/>
        <v>0.2964816281751057</v>
      </c>
      <c r="W47" s="48">
        <f t="shared" si="27"/>
        <v>53.44089947089941</v>
      </c>
      <c r="X47" s="23"/>
      <c r="Y47" s="31">
        <f t="shared" si="24"/>
        <v>0.99273075291877999</v>
      </c>
      <c r="Z47" s="31">
        <f t="shared" si="21"/>
        <v>1.1000000000000001</v>
      </c>
      <c r="AA47" s="31"/>
      <c r="AB47" s="31"/>
      <c r="AC47" s="18"/>
    </row>
    <row r="48" spans="1:29">
      <c r="A48" s="8">
        <f t="shared" si="2"/>
        <v>-338</v>
      </c>
      <c r="B48" s="13">
        <v>688.27</v>
      </c>
      <c r="F48" s="22">
        <f t="shared" si="3"/>
        <v>-302.82220914955673</v>
      </c>
      <c r="G48" s="22">
        <f t="shared" si="4"/>
        <v>-301.7613552720793</v>
      </c>
      <c r="H48" s="34">
        <f t="shared" si="28"/>
        <v>150.86500000000001</v>
      </c>
      <c r="I48" s="34">
        <f t="shared" si="17"/>
        <v>199.02796296296296</v>
      </c>
      <c r="J48" s="48">
        <f t="shared" si="22"/>
        <v>-48.162962962962951</v>
      </c>
      <c r="K48" s="23"/>
      <c r="L48" s="31">
        <f t="shared" si="23"/>
        <v>0.95946318476726766</v>
      </c>
      <c r="M48" s="31">
        <f t="shared" si="5"/>
        <v>-2.99</v>
      </c>
      <c r="N48" s="31"/>
      <c r="O48" s="31"/>
      <c r="P48" s="18"/>
      <c r="R48" s="22">
        <f t="shared" si="6"/>
        <v>-109.74680344867011</v>
      </c>
      <c r="S48" s="22">
        <f t="shared" si="7"/>
        <v>-106.56424181623788</v>
      </c>
      <c r="T48" s="22">
        <f t="shared" si="25"/>
        <v>257.23</v>
      </c>
      <c r="U48" s="22">
        <f t="shared" si="26"/>
        <v>271.88251322751319</v>
      </c>
      <c r="V48" s="22">
        <f t="shared" si="16"/>
        <v>0.23438127580001078</v>
      </c>
      <c r="W48" s="48">
        <f t="shared" si="27"/>
        <v>-14.652513227513168</v>
      </c>
      <c r="X48" s="23"/>
      <c r="Y48" s="31">
        <f t="shared" si="24"/>
        <v>0.68311230299116155</v>
      </c>
      <c r="Z48" s="31">
        <f t="shared" si="21"/>
        <v>1.1000000000000001</v>
      </c>
      <c r="AA48" s="31"/>
      <c r="AB48" s="31"/>
      <c r="AC48" s="18"/>
    </row>
    <row r="49" spans="1:29">
      <c r="A49" s="8">
        <f t="shared" si="2"/>
        <v>-337</v>
      </c>
      <c r="B49" s="13">
        <v>682.44</v>
      </c>
      <c r="F49" s="22">
        <f t="shared" si="3"/>
        <v>-300.70050139460193</v>
      </c>
      <c r="G49" s="22">
        <f t="shared" si="4"/>
        <v>-299.6396475171245</v>
      </c>
      <c r="H49" s="34">
        <f t="shared" si="28"/>
        <v>193.73000000000002</v>
      </c>
      <c r="I49" s="34">
        <f t="shared" si="17"/>
        <v>235.96962962962965</v>
      </c>
      <c r="J49" s="48">
        <f t="shared" si="22"/>
        <v>-42.239629629629633</v>
      </c>
      <c r="K49" s="23"/>
      <c r="L49" s="31">
        <f t="shared" si="23"/>
        <v>0.91615083686732279</v>
      </c>
      <c r="M49" s="31">
        <f t="shared" si="5"/>
        <v>-2.99</v>
      </c>
      <c r="N49" s="31"/>
      <c r="O49" s="31"/>
      <c r="P49" s="18"/>
      <c r="R49" s="22">
        <f t="shared" si="6"/>
        <v>-103.38168018380571</v>
      </c>
      <c r="S49" s="22">
        <f t="shared" si="7"/>
        <v>-100.19911855137349</v>
      </c>
      <c r="T49" s="22">
        <f t="shared" si="25"/>
        <v>251.22000000000003</v>
      </c>
      <c r="U49" s="22">
        <f t="shared" si="26"/>
        <v>233.93992063492064</v>
      </c>
      <c r="V49" s="22">
        <f t="shared" si="16"/>
        <v>0.16910433823546667</v>
      </c>
      <c r="W49" s="48">
        <f t="shared" si="27"/>
        <v>17.280079365079388</v>
      </c>
      <c r="X49" s="23"/>
      <c r="Y49" s="31">
        <f t="shared" si="24"/>
        <v>5.3858014546410427E-2</v>
      </c>
      <c r="Z49" s="31">
        <f t="shared" si="21"/>
        <v>1.1000000000000001</v>
      </c>
      <c r="AA49" s="31"/>
      <c r="AB49" s="31"/>
      <c r="AC49" s="18"/>
    </row>
    <row r="50" spans="1:29">
      <c r="A50" s="8">
        <f t="shared" si="2"/>
        <v>-336</v>
      </c>
      <c r="B50" s="13">
        <v>676.61</v>
      </c>
      <c r="F50" s="22">
        <f t="shared" si="3"/>
        <v>-298.57879363964713</v>
      </c>
      <c r="G50" s="22">
        <f t="shared" si="4"/>
        <v>-297.5179397621697</v>
      </c>
      <c r="H50" s="34">
        <f t="shared" si="28"/>
        <v>262.07</v>
      </c>
      <c r="I50" s="34">
        <f t="shared" si="17"/>
        <v>259.04240740740738</v>
      </c>
      <c r="J50" s="48">
        <f t="shared" si="22"/>
        <v>3.0275925925926117</v>
      </c>
      <c r="K50" s="23"/>
      <c r="L50" s="31">
        <f t="shared" si="23"/>
        <v>0.4441613305146761</v>
      </c>
      <c r="M50" s="31">
        <f t="shared" si="5"/>
        <v>-2.99</v>
      </c>
      <c r="N50" s="31"/>
      <c r="O50" s="31"/>
      <c r="P50" s="18"/>
      <c r="R50" s="22">
        <f t="shared" si="6"/>
        <v>-97.016556918941319</v>
      </c>
      <c r="S50" s="22">
        <f t="shared" si="7"/>
        <v>-93.833995286509094</v>
      </c>
      <c r="T50" s="22">
        <f t="shared" si="25"/>
        <v>206.81571428571434</v>
      </c>
      <c r="U50" s="22">
        <f t="shared" si="26"/>
        <v>212.55195767195769</v>
      </c>
      <c r="V50" s="22">
        <f t="shared" si="16"/>
        <v>0.12746510931355415</v>
      </c>
      <c r="W50" s="48">
        <f t="shared" si="27"/>
        <v>-5.7362433862433591</v>
      </c>
      <c r="X50" s="23"/>
      <c r="Y50" s="31">
        <f t="shared" si="24"/>
        <v>-0.60059703746978566</v>
      </c>
      <c r="Z50" s="31">
        <f t="shared" si="21"/>
        <v>1.1000000000000001</v>
      </c>
      <c r="AA50" s="31"/>
      <c r="AB50" s="31"/>
      <c r="AC50" s="18"/>
    </row>
    <row r="51" spans="1:29">
      <c r="A51" s="8">
        <f t="shared" si="2"/>
        <v>-335</v>
      </c>
      <c r="B51" s="13">
        <v>671.53</v>
      </c>
      <c r="F51" s="22">
        <f t="shared" si="3"/>
        <v>-296.45708588469233</v>
      </c>
      <c r="G51" s="22">
        <f t="shared" si="4"/>
        <v>-295.39623200721491</v>
      </c>
      <c r="H51" s="34">
        <f t="shared" si="28"/>
        <v>312</v>
      </c>
      <c r="I51" s="34">
        <f t="shared" si="17"/>
        <v>288.23500000000001</v>
      </c>
      <c r="J51" s="48">
        <f t="shared" si="22"/>
        <v>23.764999999999986</v>
      </c>
      <c r="K51" s="23"/>
      <c r="L51" s="31">
        <f t="shared" si="23"/>
        <v>-0.23565619868906984</v>
      </c>
      <c r="M51" s="31">
        <f t="shared" si="5"/>
        <v>-2.99</v>
      </c>
      <c r="N51" s="31"/>
      <c r="O51" s="31"/>
      <c r="P51" s="18"/>
      <c r="R51" s="22">
        <f t="shared" si="6"/>
        <v>-90.651433654076925</v>
      </c>
      <c r="S51" s="52">
        <f t="shared" si="7"/>
        <v>-87.4688720216447</v>
      </c>
      <c r="T51" s="22">
        <f t="shared" si="25"/>
        <v>161.39499999999998</v>
      </c>
      <c r="U51" s="22">
        <f t="shared" si="26"/>
        <v>201.23621693121697</v>
      </c>
      <c r="V51" s="22">
        <f t="shared" si="16"/>
        <v>0.10370614436559578</v>
      </c>
      <c r="W51" s="48">
        <f t="shared" si="27"/>
        <v>-39.841216931216991</v>
      </c>
      <c r="X51" s="23"/>
      <c r="Y51" s="31">
        <f t="shared" si="24"/>
        <v>-0.97402606076129994</v>
      </c>
      <c r="Z51" s="31">
        <f t="shared" si="21"/>
        <v>1.1000000000000001</v>
      </c>
      <c r="AA51" s="31"/>
      <c r="AB51" s="31"/>
      <c r="AC51" s="18"/>
    </row>
    <row r="52" spans="1:29">
      <c r="A52" s="8">
        <f t="shared" si="2"/>
        <v>-334</v>
      </c>
      <c r="B52" s="13">
        <v>662.89</v>
      </c>
      <c r="F52" s="22">
        <f t="shared" si="3"/>
        <v>-294.33537812973753</v>
      </c>
      <c r="G52" s="22">
        <f t="shared" si="4"/>
        <v>-293.27452425226011</v>
      </c>
      <c r="H52" s="34">
        <f t="shared" si="28"/>
        <v>384.70500000000004</v>
      </c>
      <c r="I52" s="34">
        <f t="shared" si="17"/>
        <v>318.505</v>
      </c>
      <c r="J52" s="48">
        <f t="shared" si="22"/>
        <v>66.200000000000045</v>
      </c>
      <c r="K52" s="23"/>
      <c r="L52" s="31">
        <f t="shared" si="23"/>
        <v>-0.80520757349928818</v>
      </c>
      <c r="M52" s="31">
        <f t="shared" si="5"/>
        <v>-2.99</v>
      </c>
      <c r="N52" s="31"/>
      <c r="O52" s="31"/>
      <c r="P52" s="18"/>
      <c r="R52" s="22">
        <f t="shared" si="6"/>
        <v>-84.286310389212531</v>
      </c>
      <c r="S52" s="22">
        <f t="shared" si="7"/>
        <v>-81.103748756780305</v>
      </c>
      <c r="T52" s="22">
        <f t="shared" si="25"/>
        <v>145.95142857142858</v>
      </c>
      <c r="U52" s="22">
        <f t="shared" ref="U52:U54" si="29">AVERAGE(T48:T56)</f>
        <v>180.50110119047622</v>
      </c>
      <c r="V52" s="22">
        <f t="shared" si="16"/>
        <v>5.647985576792891E-2</v>
      </c>
      <c r="W52" s="22"/>
      <c r="X52" s="23"/>
      <c r="Y52" s="31">
        <f t="shared" si="24"/>
        <v>-0.89169746512873416</v>
      </c>
      <c r="Z52" s="31">
        <f t="shared" si="21"/>
        <v>1.1000000000000001</v>
      </c>
    </row>
    <row r="53" spans="1:29">
      <c r="A53" s="8">
        <f t="shared" si="2"/>
        <v>-333</v>
      </c>
      <c r="B53" s="13">
        <v>658.31</v>
      </c>
      <c r="F53" s="22">
        <f t="shared" si="3"/>
        <v>-292.21367037478274</v>
      </c>
      <c r="G53" s="22">
        <f t="shared" si="4"/>
        <v>-291.15281649730531</v>
      </c>
      <c r="H53" s="34">
        <f t="shared" si="28"/>
        <v>450.98500000000001</v>
      </c>
      <c r="I53" s="34">
        <f t="shared" si="17"/>
        <v>342.46222222222224</v>
      </c>
      <c r="J53" s="48">
        <f t="shared" si="22"/>
        <v>108.52277777777778</v>
      </c>
      <c r="K53" s="23"/>
      <c r="L53" s="31">
        <f t="shared" si="23"/>
        <v>-0.99799337578383007</v>
      </c>
      <c r="M53" s="31">
        <f t="shared" si="5"/>
        <v>-2.99</v>
      </c>
      <c r="N53" s="31"/>
      <c r="O53" s="31"/>
      <c r="P53" s="18"/>
      <c r="R53" s="22">
        <f t="shared" si="6"/>
        <v>-77.921187124348137</v>
      </c>
      <c r="S53" s="22">
        <f t="shared" si="7"/>
        <v>-74.738625491915911</v>
      </c>
      <c r="T53" s="22">
        <f t="shared" si="25"/>
        <v>146.40666666666667</v>
      </c>
      <c r="U53" s="22">
        <f t="shared" si="29"/>
        <v>169.53982993197283</v>
      </c>
      <c r="V53" s="22">
        <f t="shared" si="16"/>
        <v>2.9271743173992615E-2</v>
      </c>
      <c r="W53" s="22"/>
      <c r="X53" s="23"/>
      <c r="Y53" s="31">
        <f t="shared" si="24"/>
        <v>-0.39213371544900832</v>
      </c>
      <c r="Z53" s="31">
        <f t="shared" si="21"/>
        <v>1.1000000000000001</v>
      </c>
    </row>
    <row r="54" spans="1:29">
      <c r="A54" s="8">
        <f t="shared" si="2"/>
        <v>-332</v>
      </c>
      <c r="B54" s="13">
        <v>557.97</v>
      </c>
      <c r="F54" s="22">
        <f t="shared" si="3"/>
        <v>-290.09196261982794</v>
      </c>
      <c r="G54" s="22">
        <f t="shared" si="4"/>
        <v>-289.03110874235051</v>
      </c>
      <c r="H54" s="34">
        <f t="shared" si="28"/>
        <v>322.66000000000003</v>
      </c>
      <c r="I54" s="34">
        <f t="shared" si="17"/>
        <v>358.73388888888894</v>
      </c>
      <c r="J54" s="48">
        <f t="shared" si="22"/>
        <v>-36.073888888888916</v>
      </c>
      <c r="K54" s="23"/>
      <c r="L54" s="31">
        <f t="shared" si="23"/>
        <v>-0.72380698607824834</v>
      </c>
      <c r="M54" s="31">
        <f t="shared" si="5"/>
        <v>-2.99</v>
      </c>
      <c r="N54" s="31"/>
      <c r="O54" s="31"/>
      <c r="P54" s="18"/>
      <c r="R54" s="22">
        <f t="shared" si="6"/>
        <v>-71.556063859483743</v>
      </c>
      <c r="S54" s="22">
        <f t="shared" si="7"/>
        <v>-68.373502227051517</v>
      </c>
      <c r="T54" s="22">
        <f t="shared" si="25"/>
        <v>148.49500000000003</v>
      </c>
      <c r="U54" s="22">
        <f t="shared" si="29"/>
        <v>155.92646825396824</v>
      </c>
      <c r="V54" s="22">
        <f t="shared" si="16"/>
        <v>-7.0801578005168508E-3</v>
      </c>
      <c r="W54" s="22"/>
      <c r="X54" s="23"/>
      <c r="Y54" s="31">
        <f t="shared" si="24"/>
        <v>0.29091375777010386</v>
      </c>
      <c r="Z54" s="31">
        <f t="shared" si="21"/>
        <v>1.1000000000000001</v>
      </c>
    </row>
    <row r="55" spans="1:29">
      <c r="A55" s="8">
        <f t="shared" si="2"/>
        <v>-331</v>
      </c>
      <c r="B55" s="13">
        <v>526.36</v>
      </c>
      <c r="F55" s="22">
        <f t="shared" si="3"/>
        <v>-287.97025486487314</v>
      </c>
      <c r="G55" s="22">
        <f t="shared" si="4"/>
        <v>-286.90940098739571</v>
      </c>
      <c r="H55" s="34">
        <f t="shared" si="28"/>
        <v>381.4</v>
      </c>
      <c r="I55" s="34">
        <f t="shared" si="17"/>
        <v>364.16111111111115</v>
      </c>
      <c r="J55" s="48">
        <f t="shared" si="22"/>
        <v>17.238888888888823</v>
      </c>
      <c r="K55" s="23"/>
      <c r="L55" s="31">
        <f t="shared" si="23"/>
        <v>-0.11094326336805195</v>
      </c>
      <c r="M55" s="31">
        <f t="shared" si="5"/>
        <v>-2.99</v>
      </c>
      <c r="N55" s="31"/>
      <c r="O55" s="31"/>
      <c r="P55" s="18"/>
      <c r="R55" s="22">
        <f t="shared" si="6"/>
        <v>-65.190940594619349</v>
      </c>
      <c r="S55" s="22">
        <f t="shared" si="7"/>
        <v>-62.008378962187116</v>
      </c>
      <c r="T55" s="22">
        <f t="shared" si="25"/>
        <v>126.495</v>
      </c>
      <c r="U55" s="22"/>
      <c r="V55" s="22"/>
      <c r="W55" s="22"/>
      <c r="X55" s="23"/>
      <c r="Y55" s="31">
        <f t="shared" si="24"/>
        <v>0.83783945058232645</v>
      </c>
      <c r="Z55" s="31">
        <f t="shared" ref="Z55:Z63" si="30">Z54</f>
        <v>1.1000000000000001</v>
      </c>
    </row>
    <row r="56" spans="1:29">
      <c r="A56" s="8">
        <f t="shared" si="2"/>
        <v>-330</v>
      </c>
      <c r="B56" s="13">
        <v>449.61</v>
      </c>
      <c r="F56" s="22">
        <f t="shared" si="3"/>
        <v>-285.84854710991834</v>
      </c>
      <c r="G56" s="22">
        <f t="shared" si="4"/>
        <v>-284.78769323244092</v>
      </c>
      <c r="H56" s="34">
        <f t="shared" si="28"/>
        <v>408.13</v>
      </c>
      <c r="I56" s="34">
        <f t="shared" si="17"/>
        <v>380.36388888888888</v>
      </c>
      <c r="J56" s="48">
        <f t="shared" si="22"/>
        <v>27.766111111111115</v>
      </c>
      <c r="K56" s="23"/>
      <c r="L56" s="31">
        <f t="shared" si="23"/>
        <v>0.55383204526917784</v>
      </c>
      <c r="M56" s="31">
        <f t="shared" si="5"/>
        <v>-2.99</v>
      </c>
      <c r="N56" s="31"/>
      <c r="O56" s="31"/>
      <c r="P56" s="18"/>
      <c r="R56" s="22">
        <f t="shared" si="6"/>
        <v>-58.825817329754948</v>
      </c>
      <c r="S56" s="22">
        <f t="shared" si="7"/>
        <v>-55.643255697322715</v>
      </c>
      <c r="T56" s="22"/>
      <c r="U56" s="22"/>
      <c r="V56" s="22"/>
      <c r="W56" s="22"/>
      <c r="Y56" s="31">
        <f t="shared" si="24"/>
        <v>0.99273075291877921</v>
      </c>
      <c r="Z56" s="31">
        <f t="shared" si="30"/>
        <v>1.1000000000000001</v>
      </c>
    </row>
    <row r="57" spans="1:29">
      <c r="A57" s="8">
        <f t="shared" si="2"/>
        <v>-329</v>
      </c>
      <c r="B57" s="13">
        <v>373.42</v>
      </c>
      <c r="F57" s="22">
        <f t="shared" si="3"/>
        <v>-283.72683935496354</v>
      </c>
      <c r="G57" s="22">
        <f t="shared" si="4"/>
        <v>-282.66598547748612</v>
      </c>
      <c r="H57" s="34">
        <f t="shared" si="28"/>
        <v>366.48</v>
      </c>
      <c r="I57" s="34">
        <f t="shared" si="17"/>
        <v>373.36333333333334</v>
      </c>
      <c r="J57" s="48">
        <f t="shared" si="22"/>
        <v>-6.8833333333333258</v>
      </c>
      <c r="K57" s="23"/>
      <c r="L57" s="31">
        <f t="shared" si="23"/>
        <v>0.95946318476729364</v>
      </c>
      <c r="M57" s="31">
        <f t="shared" si="5"/>
        <v>-2.99</v>
      </c>
      <c r="N57" s="31"/>
      <c r="O57" s="31"/>
      <c r="P57" s="18"/>
      <c r="R57" s="22">
        <f t="shared" si="6"/>
        <v>-52.460694064890546</v>
      </c>
      <c r="S57" s="22">
        <f t="shared" si="7"/>
        <v>-49.278132432458314</v>
      </c>
      <c r="T57" s="22"/>
      <c r="U57" s="22"/>
      <c r="V57" s="22"/>
      <c r="W57" s="22"/>
      <c r="Y57" s="31">
        <f t="shared" si="24"/>
        <v>0.68311230299117731</v>
      </c>
      <c r="Z57" s="31">
        <f t="shared" si="30"/>
        <v>1.1000000000000001</v>
      </c>
    </row>
    <row r="58" spans="1:29">
      <c r="A58" s="8">
        <f t="shared" si="2"/>
        <v>-328</v>
      </c>
      <c r="B58" s="13">
        <v>292.73</v>
      </c>
      <c r="F58" s="22">
        <f t="shared" si="3"/>
        <v>-281.60513160000875</v>
      </c>
      <c r="G58" s="22">
        <f t="shared" si="4"/>
        <v>-280.54427772253132</v>
      </c>
      <c r="H58" s="34">
        <f t="shared" si="28"/>
        <v>340.17500000000001</v>
      </c>
      <c r="I58" s="34">
        <f t="shared" si="17"/>
        <v>352.90722222222223</v>
      </c>
      <c r="J58" s="48">
        <f t="shared" si="22"/>
        <v>-12.732222222222219</v>
      </c>
      <c r="K58" s="23"/>
      <c r="L58" s="31">
        <f t="shared" si="23"/>
        <v>0.91615083686728582</v>
      </c>
      <c r="M58" s="31">
        <f t="shared" si="5"/>
        <v>-2.99</v>
      </c>
      <c r="N58" s="31"/>
      <c r="O58" s="31"/>
      <c r="P58" s="18"/>
      <c r="R58" s="22">
        <f t="shared" si="6"/>
        <v>-46.095570800026145</v>
      </c>
      <c r="S58" s="22">
        <f t="shared" si="7"/>
        <v>-42.913009167593913</v>
      </c>
      <c r="T58" s="22"/>
      <c r="U58" s="22"/>
      <c r="V58" s="22"/>
      <c r="W58" s="22"/>
      <c r="Y58" s="31">
        <f t="shared" si="24"/>
        <v>5.3858014546403578E-2</v>
      </c>
      <c r="Z58" s="31">
        <f t="shared" si="30"/>
        <v>1.1000000000000001</v>
      </c>
    </row>
    <row r="59" spans="1:29">
      <c r="A59" s="8">
        <f t="shared" si="2"/>
        <v>-327</v>
      </c>
      <c r="B59" s="13">
        <v>276.83</v>
      </c>
      <c r="F59" s="22">
        <f t="shared" si="3"/>
        <v>-279.48342384505395</v>
      </c>
      <c r="G59" s="22">
        <f t="shared" si="4"/>
        <v>-278.42256996757652</v>
      </c>
      <c r="H59" s="34">
        <f t="shared" si="28"/>
        <v>310.91499999999996</v>
      </c>
      <c r="I59" s="34">
        <f t="shared" si="17"/>
        <v>347.6966666666666</v>
      </c>
      <c r="J59" s="48">
        <f t="shared" si="22"/>
        <v>-36.781666666666638</v>
      </c>
      <c r="K59" s="23"/>
      <c r="L59" s="31">
        <f t="shared" si="23"/>
        <v>0.44416133051479728</v>
      </c>
      <c r="M59" s="31">
        <f t="shared" si="5"/>
        <v>-2.99</v>
      </c>
      <c r="N59" s="31"/>
      <c r="O59" s="31"/>
      <c r="P59" s="18"/>
      <c r="R59" s="22">
        <f t="shared" si="6"/>
        <v>-39.730447535161744</v>
      </c>
      <c r="S59" s="22">
        <f t="shared" si="7"/>
        <v>-36.547885902729512</v>
      </c>
      <c r="T59" s="22"/>
      <c r="U59" s="22"/>
      <c r="V59" s="22"/>
      <c r="W59" s="22"/>
      <c r="Y59" s="31">
        <f t="shared" si="24"/>
        <v>-0.60059703746976834</v>
      </c>
      <c r="Z59" s="31">
        <f t="shared" si="30"/>
        <v>1.1000000000000001</v>
      </c>
    </row>
    <row r="60" spans="1:29">
      <c r="A60" s="8">
        <f t="shared" si="2"/>
        <v>-326</v>
      </c>
      <c r="B60" s="13">
        <v>259.63</v>
      </c>
      <c r="F60" s="22">
        <f t="shared" si="3"/>
        <v>-277.36171609009915</v>
      </c>
      <c r="G60" s="22">
        <f t="shared" si="4"/>
        <v>-276.30086221262172</v>
      </c>
      <c r="H60" s="34">
        <f t="shared" si="28"/>
        <v>457.82499999999999</v>
      </c>
      <c r="I60" s="34">
        <f t="shared" si="17"/>
        <v>339.26611111111112</v>
      </c>
      <c r="J60" s="48">
        <f t="shared" si="22"/>
        <v>118.55888888888887</v>
      </c>
      <c r="K60" s="23"/>
      <c r="L60" s="31">
        <f t="shared" si="23"/>
        <v>-0.23565619868904888</v>
      </c>
      <c r="M60" s="31">
        <f t="shared" si="5"/>
        <v>-2.99</v>
      </c>
      <c r="N60" s="31"/>
      <c r="O60" s="31"/>
      <c r="P60" s="18"/>
      <c r="R60" s="22">
        <f t="shared" si="6"/>
        <v>-33.365324270297343</v>
      </c>
      <c r="S60" s="22">
        <f t="shared" si="7"/>
        <v>-30.18276263786511</v>
      </c>
      <c r="T60" s="22"/>
      <c r="U60" s="22"/>
      <c r="V60" s="22"/>
      <c r="W60" s="22"/>
      <c r="Y60" s="31">
        <f t="shared" si="24"/>
        <v>-0.97402606076128861</v>
      </c>
      <c r="Z60" s="31">
        <f t="shared" si="30"/>
        <v>1.1000000000000001</v>
      </c>
    </row>
    <row r="61" spans="1:29">
      <c r="A61" s="8">
        <f t="shared" si="2"/>
        <v>-325</v>
      </c>
      <c r="B61" s="13">
        <v>240.97</v>
      </c>
      <c r="F61" s="22">
        <f t="shared" si="3"/>
        <v>-275.24000833514435</v>
      </c>
      <c r="G61" s="22">
        <f t="shared" si="4"/>
        <v>-274.17915445766693</v>
      </c>
      <c r="H61" s="34">
        <f t="shared" si="28"/>
        <v>321.7</v>
      </c>
      <c r="I61" s="34">
        <f t="shared" si="17"/>
        <v>331.84444444444443</v>
      </c>
      <c r="J61" s="48">
        <f t="shared" si="22"/>
        <v>-10.144444444444446</v>
      </c>
      <c r="K61" s="23"/>
      <c r="L61" s="31">
        <f t="shared" si="23"/>
        <v>-0.8052075734992753</v>
      </c>
      <c r="M61" s="31">
        <f t="shared" si="5"/>
        <v>-2.99</v>
      </c>
      <c r="N61" s="31"/>
      <c r="O61" s="31"/>
      <c r="P61" s="18"/>
      <c r="R61" s="22">
        <f t="shared" si="6"/>
        <v>-27.000201005432942</v>
      </c>
      <c r="S61" s="22">
        <f t="shared" si="7"/>
        <v>-23.817639373000709</v>
      </c>
      <c r="T61" s="22"/>
      <c r="U61" s="22"/>
      <c r="V61" s="22"/>
      <c r="W61" s="22"/>
      <c r="Y61" s="31">
        <f t="shared" si="24"/>
        <v>-0.89169746512874393</v>
      </c>
      <c r="Z61" s="31">
        <f t="shared" si="30"/>
        <v>1.1000000000000001</v>
      </c>
    </row>
    <row r="62" spans="1:29">
      <c r="A62" s="8">
        <f t="shared" si="2"/>
        <v>-324</v>
      </c>
      <c r="B62" s="13">
        <v>224.05</v>
      </c>
      <c r="F62" s="22">
        <f t="shared" si="3"/>
        <v>-273.11830058018955</v>
      </c>
      <c r="G62" s="22">
        <f t="shared" si="4"/>
        <v>-272.05744670271213</v>
      </c>
      <c r="H62" s="34">
        <f t="shared" si="28"/>
        <v>266.88000000000005</v>
      </c>
      <c r="I62" s="34">
        <f t="shared" si="17"/>
        <v>333.27833333333336</v>
      </c>
      <c r="J62" s="48">
        <f t="shared" si="22"/>
        <v>-66.398333333333312</v>
      </c>
      <c r="K62" s="23"/>
      <c r="L62" s="31">
        <f t="shared" si="23"/>
        <v>-0.99799337578383862</v>
      </c>
      <c r="M62" s="31">
        <f t="shared" si="5"/>
        <v>-2.99</v>
      </c>
      <c r="N62" s="31"/>
      <c r="O62" s="31"/>
      <c r="P62" s="18"/>
      <c r="R62" s="22">
        <f t="shared" si="6"/>
        <v>-20.635077740568541</v>
      </c>
      <c r="S62" s="22">
        <f t="shared" si="7"/>
        <v>-17.452516108136308</v>
      </c>
      <c r="T62" s="22"/>
      <c r="U62" s="22"/>
      <c r="V62" s="22"/>
      <c r="W62" s="22"/>
      <c r="Y62" s="31">
        <f t="shared" si="24"/>
        <v>-0.392133715449002</v>
      </c>
      <c r="Z62" s="31">
        <f t="shared" si="30"/>
        <v>1.1000000000000001</v>
      </c>
    </row>
    <row r="63" spans="1:29">
      <c r="A63" s="8">
        <f t="shared" si="2"/>
        <v>-323</v>
      </c>
      <c r="B63" s="13">
        <v>171.72</v>
      </c>
      <c r="F63" s="22">
        <f t="shared" si="3"/>
        <v>-270.99659282523476</v>
      </c>
      <c r="G63" s="22">
        <f t="shared" si="4"/>
        <v>-269.93573894775733</v>
      </c>
      <c r="H63" s="34">
        <f t="shared" si="28"/>
        <v>275.76499999999999</v>
      </c>
      <c r="I63" s="34">
        <f t="shared" si="17"/>
        <v>346.32333333333332</v>
      </c>
      <c r="J63" s="48">
        <f t="shared" si="22"/>
        <v>-70.558333333333337</v>
      </c>
      <c r="K63" s="23"/>
      <c r="L63" s="31">
        <f t="shared" si="23"/>
        <v>-0.72380698607818472</v>
      </c>
      <c r="M63" s="31">
        <f t="shared" si="5"/>
        <v>-2.99</v>
      </c>
      <c r="N63" s="31"/>
      <c r="O63" s="31"/>
      <c r="P63" s="18"/>
      <c r="R63" s="22">
        <f t="shared" si="6"/>
        <v>-14.269954475704139</v>
      </c>
      <c r="S63" s="22">
        <f t="shared" si="7"/>
        <v>-11.087392843271907</v>
      </c>
      <c r="T63" s="22"/>
      <c r="U63" s="22"/>
      <c r="V63" s="22"/>
      <c r="W63" s="22"/>
      <c r="Y63" s="31">
        <f t="shared" si="24"/>
        <v>0.29091375777011041</v>
      </c>
      <c r="Z63" s="31">
        <f t="shared" si="30"/>
        <v>1.1000000000000001</v>
      </c>
    </row>
    <row r="64" spans="1:29">
      <c r="A64" s="8">
        <f t="shared" si="2"/>
        <v>-322</v>
      </c>
      <c r="B64" s="13">
        <v>117.6</v>
      </c>
      <c r="F64" s="22">
        <f t="shared" si="3"/>
        <v>-268.87488507027996</v>
      </c>
      <c r="G64" s="22">
        <f t="shared" si="4"/>
        <v>-267.81403119280253</v>
      </c>
      <c r="H64" s="34">
        <f t="shared" si="28"/>
        <v>305.52499999999998</v>
      </c>
      <c r="I64" s="34">
        <f t="shared" si="17"/>
        <v>357.59333333333336</v>
      </c>
      <c r="J64" s="48">
        <f t="shared" si="22"/>
        <v>-52.068333333333385</v>
      </c>
      <c r="K64" s="23"/>
      <c r="L64" s="31">
        <f t="shared" si="23"/>
        <v>-0.11094326336807338</v>
      </c>
      <c r="M64" s="31">
        <f t="shared" si="5"/>
        <v>-2.99</v>
      </c>
      <c r="N64" s="31"/>
      <c r="O64" s="31"/>
      <c r="P64" s="18"/>
    </row>
    <row r="65" spans="1:16">
      <c r="A65" s="8">
        <f t="shared" si="2"/>
        <v>-321</v>
      </c>
      <c r="B65" s="13">
        <v>91.29</v>
      </c>
      <c r="F65" s="22">
        <f t="shared" si="3"/>
        <v>-266.75317731532516</v>
      </c>
      <c r="G65" s="22">
        <f t="shared" si="4"/>
        <v>-265.69232343784773</v>
      </c>
      <c r="H65" s="34">
        <f t="shared" si="28"/>
        <v>341.33500000000004</v>
      </c>
      <c r="I65" s="34">
        <f t="shared" si="17"/>
        <v>342.20666666666671</v>
      </c>
      <c r="J65" s="48">
        <f t="shared" si="22"/>
        <v>-0.8716666666666697</v>
      </c>
      <c r="K65" s="23"/>
      <c r="L65" s="31">
        <f t="shared" si="23"/>
        <v>0.55383204526906527</v>
      </c>
      <c r="M65" s="31">
        <f t="shared" si="5"/>
        <v>-2.99</v>
      </c>
      <c r="N65" s="31"/>
      <c r="O65" s="31"/>
      <c r="P65" s="18"/>
    </row>
    <row r="66" spans="1:16">
      <c r="A66" s="8">
        <f t="shared" ref="A66:A129" si="31">A65+1</f>
        <v>-320</v>
      </c>
      <c r="B66" s="13">
        <v>95.53</v>
      </c>
      <c r="F66" s="22">
        <f t="shared" si="3"/>
        <v>-264.63146956037036</v>
      </c>
      <c r="G66" s="22">
        <f t="shared" si="4"/>
        <v>-263.57061568289294</v>
      </c>
      <c r="H66" s="34">
        <f t="shared" si="28"/>
        <v>379.38499999999999</v>
      </c>
      <c r="I66" s="34">
        <f t="shared" si="17"/>
        <v>330.37166666666667</v>
      </c>
      <c r="J66" s="48">
        <f t="shared" si="22"/>
        <v>49.013333333333321</v>
      </c>
      <c r="K66" s="23"/>
      <c r="L66" s="31">
        <f t="shared" ref="L66:L97" si="32" xml:space="preserve"> SIN((2*PI()*(G66-2000+M66)/19.0953697945932) + 5.663651193)</f>
        <v>0.95946318476728754</v>
      </c>
      <c r="M66" s="31">
        <f t="shared" si="5"/>
        <v>-2.99</v>
      </c>
      <c r="N66" s="31"/>
      <c r="O66" s="31"/>
      <c r="P66" s="18"/>
    </row>
    <row r="67" spans="1:16">
      <c r="A67" s="8">
        <f t="shared" si="31"/>
        <v>-319</v>
      </c>
      <c r="B67" s="13">
        <v>96.82</v>
      </c>
      <c r="F67" s="22">
        <f t="shared" si="3"/>
        <v>-262.50976180541556</v>
      </c>
      <c r="G67" s="22">
        <f t="shared" si="4"/>
        <v>-261.44890792793814</v>
      </c>
      <c r="H67" s="34">
        <f t="shared" si="28"/>
        <v>457.58</v>
      </c>
      <c r="I67" s="34">
        <f t="shared" si="17"/>
        <v>337.26055555555553</v>
      </c>
      <c r="J67" s="48">
        <f t="shared" si="22"/>
        <v>120.31944444444446</v>
      </c>
      <c r="K67" s="23"/>
      <c r="L67" s="31">
        <f t="shared" si="32"/>
        <v>0.91615083686729448</v>
      </c>
      <c r="M67" s="31">
        <f t="shared" si="5"/>
        <v>-2.99</v>
      </c>
      <c r="N67" s="31"/>
      <c r="O67" s="31"/>
      <c r="P67" s="18"/>
    </row>
    <row r="68" spans="1:16">
      <c r="A68" s="8">
        <f t="shared" si="31"/>
        <v>-318</v>
      </c>
      <c r="B68" s="13">
        <v>101.06</v>
      </c>
      <c r="F68" s="22">
        <f t="shared" ref="F68:F131" si="33">F67+2.1217077549548</f>
        <v>-260.38805405046077</v>
      </c>
      <c r="G68" s="22">
        <f t="shared" ref="G68:G131" si="34">G67+2.1217077549548</f>
        <v>-259.32720017298334</v>
      </c>
      <c r="H68" s="34">
        <f t="shared" si="28"/>
        <v>412.34500000000003</v>
      </c>
      <c r="I68" s="34">
        <f t="shared" si="17"/>
        <v>372.46333333333337</v>
      </c>
      <c r="J68" s="48">
        <f t="shared" si="22"/>
        <v>39.881666666666661</v>
      </c>
      <c r="K68" s="23"/>
      <c r="L68" s="31">
        <f t="shared" si="32"/>
        <v>0.44416133051461287</v>
      </c>
      <c r="M68" s="31">
        <f t="shared" ref="M68:M131" si="35">M67</f>
        <v>-2.99</v>
      </c>
      <c r="N68" s="31"/>
      <c r="O68" s="31"/>
      <c r="P68" s="18"/>
    </row>
    <row r="69" spans="1:16">
      <c r="A69" s="8">
        <f t="shared" si="31"/>
        <v>-317</v>
      </c>
      <c r="B69" s="13">
        <v>102.35</v>
      </c>
      <c r="F69" s="22">
        <f t="shared" si="33"/>
        <v>-258.26634629550597</v>
      </c>
      <c r="G69" s="22">
        <f t="shared" si="34"/>
        <v>-257.20549241802854</v>
      </c>
      <c r="H69" s="34">
        <f t="shared" si="28"/>
        <v>319.34500000000003</v>
      </c>
      <c r="I69" s="34">
        <f t="shared" si="17"/>
        <v>388.31388888888893</v>
      </c>
      <c r="J69" s="48">
        <f t="shared" si="22"/>
        <v>-68.968888888888898</v>
      </c>
      <c r="K69" s="23"/>
      <c r="L69" s="31">
        <f t="shared" si="32"/>
        <v>-0.2356561986891384</v>
      </c>
      <c r="M69" s="31">
        <f t="shared" si="35"/>
        <v>-2.99</v>
      </c>
      <c r="N69" s="31"/>
      <c r="O69" s="31"/>
      <c r="P69" s="18"/>
    </row>
    <row r="70" spans="1:16">
      <c r="A70" s="8">
        <f t="shared" si="31"/>
        <v>-316</v>
      </c>
      <c r="B70" s="13">
        <v>104.04</v>
      </c>
      <c r="F70" s="22">
        <f t="shared" si="33"/>
        <v>-256.14463854055117</v>
      </c>
      <c r="G70" s="22">
        <f t="shared" si="34"/>
        <v>-255.08378466307374</v>
      </c>
      <c r="H70" s="34">
        <f t="shared" si="28"/>
        <v>215.185</v>
      </c>
      <c r="I70" s="34">
        <f t="shared" si="17"/>
        <v>411.74222222222221</v>
      </c>
      <c r="J70" s="48">
        <f t="shared" si="22"/>
        <v>-196.55722222222221</v>
      </c>
      <c r="K70" s="23"/>
      <c r="L70" s="31">
        <f t="shared" si="32"/>
        <v>-0.80520757349926253</v>
      </c>
      <c r="M70" s="31">
        <f t="shared" si="35"/>
        <v>-2.99</v>
      </c>
      <c r="N70" s="31"/>
      <c r="O70" s="31"/>
      <c r="P70" s="18"/>
    </row>
    <row r="71" spans="1:16">
      <c r="A71" s="8">
        <f t="shared" si="31"/>
        <v>-315</v>
      </c>
      <c r="B71" s="13">
        <v>107.88</v>
      </c>
      <c r="F71" s="22">
        <f t="shared" si="33"/>
        <v>-254.02293078559637</v>
      </c>
      <c r="G71" s="22">
        <f t="shared" si="34"/>
        <v>-252.96207690811895</v>
      </c>
      <c r="H71" s="34">
        <f t="shared" si="28"/>
        <v>328.88</v>
      </c>
      <c r="I71" s="34">
        <f t="shared" si="17"/>
        <v>433.77222222222218</v>
      </c>
      <c r="J71" s="48">
        <f t="shared" si="22"/>
        <v>-104.89222222222219</v>
      </c>
      <c r="K71" s="23"/>
      <c r="L71" s="31">
        <f t="shared" si="32"/>
        <v>-0.99799337578383274</v>
      </c>
      <c r="M71" s="31">
        <f t="shared" si="35"/>
        <v>-2.99</v>
      </c>
      <c r="N71" s="31"/>
      <c r="O71" s="31"/>
      <c r="P71" s="18"/>
    </row>
    <row r="72" spans="1:16">
      <c r="A72" s="8">
        <f t="shared" si="31"/>
        <v>-314</v>
      </c>
      <c r="B72" s="13">
        <v>109.57</v>
      </c>
      <c r="F72" s="22">
        <f t="shared" si="33"/>
        <v>-251.90122303064157</v>
      </c>
      <c r="G72" s="22">
        <f t="shared" si="34"/>
        <v>-250.84036915316415</v>
      </c>
      <c r="H72" s="34">
        <f t="shared" ref="H72:H103" si="36">AVERAGEIFS(Babylonia,Year,"&gt;"&amp;F72,Year,"&lt;="&amp;F73)</f>
        <v>592.59</v>
      </c>
      <c r="I72" s="34">
        <f t="shared" si="17"/>
        <v>437.87055555555554</v>
      </c>
      <c r="J72" s="48">
        <f t="shared" si="22"/>
        <v>154.71944444444449</v>
      </c>
      <c r="K72" s="23"/>
      <c r="L72" s="31">
        <f t="shared" si="32"/>
        <v>-0.7238069860781996</v>
      </c>
      <c r="M72" s="31">
        <f t="shared" si="35"/>
        <v>-2.99</v>
      </c>
      <c r="N72" s="31"/>
      <c r="O72" s="31"/>
      <c r="P72" s="18"/>
    </row>
    <row r="73" spans="1:16">
      <c r="A73" s="8">
        <f t="shared" si="31"/>
        <v>-313</v>
      </c>
      <c r="B73" s="13">
        <v>110.86</v>
      </c>
      <c r="F73" s="22">
        <f t="shared" si="33"/>
        <v>-249.77951527568678</v>
      </c>
      <c r="G73" s="22">
        <f t="shared" si="34"/>
        <v>-248.71866139820935</v>
      </c>
      <c r="H73" s="34">
        <f t="shared" si="36"/>
        <v>448.18</v>
      </c>
      <c r="I73" s="34">
        <f t="shared" si="17"/>
        <v>436.1633333333333</v>
      </c>
      <c r="J73" s="48">
        <f t="shared" si="22"/>
        <v>12.016666666666708</v>
      </c>
      <c r="K73" s="23"/>
      <c r="L73" s="31">
        <f t="shared" si="32"/>
        <v>-0.1109432633680948</v>
      </c>
      <c r="M73" s="31">
        <f t="shared" si="35"/>
        <v>-2.99</v>
      </c>
      <c r="N73" s="31"/>
      <c r="O73" s="31"/>
      <c r="P73" s="18"/>
    </row>
    <row r="74" spans="1:16">
      <c r="A74" s="8">
        <f t="shared" si="31"/>
        <v>-312</v>
      </c>
      <c r="B74" s="13">
        <v>115.1</v>
      </c>
      <c r="F74" s="22">
        <f t="shared" si="33"/>
        <v>-247.65780752073198</v>
      </c>
      <c r="G74" s="22">
        <f t="shared" si="34"/>
        <v>-246.59695364325455</v>
      </c>
      <c r="H74" s="34">
        <f t="shared" si="36"/>
        <v>552.19000000000005</v>
      </c>
      <c r="I74" s="34">
        <f t="shared" si="17"/>
        <v>434.70611111111117</v>
      </c>
      <c r="J74" s="48">
        <f t="shared" si="22"/>
        <v>117.48388888888888</v>
      </c>
      <c r="K74" s="23"/>
      <c r="L74" s="31">
        <f t="shared" si="32"/>
        <v>0.55383204526914198</v>
      </c>
      <c r="M74" s="31">
        <f t="shared" si="35"/>
        <v>-2.99</v>
      </c>
      <c r="N74" s="31"/>
      <c r="O74" s="31"/>
      <c r="P74" s="18"/>
    </row>
    <row r="75" spans="1:16">
      <c r="A75" s="8">
        <f t="shared" si="31"/>
        <v>-311</v>
      </c>
      <c r="B75" s="13">
        <v>116.39</v>
      </c>
      <c r="F75" s="22">
        <f t="shared" si="33"/>
        <v>-245.53609976577718</v>
      </c>
      <c r="G75" s="22">
        <f t="shared" si="34"/>
        <v>-244.47524588829975</v>
      </c>
      <c r="H75" s="34">
        <f t="shared" si="36"/>
        <v>577.65499999999997</v>
      </c>
      <c r="I75" s="34">
        <f t="shared" si="17"/>
        <v>443.23</v>
      </c>
      <c r="J75" s="48">
        <f t="shared" si="22"/>
        <v>134.42499999999995</v>
      </c>
      <c r="K75" s="23"/>
      <c r="L75" s="31">
        <f t="shared" si="32"/>
        <v>0.95946318476728154</v>
      </c>
      <c r="M75" s="31">
        <f t="shared" si="35"/>
        <v>-2.99</v>
      </c>
      <c r="N75" s="31"/>
      <c r="O75" s="31"/>
      <c r="P75" s="18"/>
    </row>
    <row r="76" spans="1:16">
      <c r="A76" s="8">
        <f t="shared" si="31"/>
        <v>-310</v>
      </c>
      <c r="B76" s="13">
        <v>120.63</v>
      </c>
      <c r="F76" s="22">
        <f t="shared" si="33"/>
        <v>-243.41439201082238</v>
      </c>
      <c r="G76" s="22">
        <f t="shared" si="34"/>
        <v>-242.35353813334495</v>
      </c>
      <c r="H76" s="34">
        <f t="shared" si="36"/>
        <v>494.46500000000003</v>
      </c>
      <c r="I76" s="34">
        <f t="shared" si="17"/>
        <v>432.24333333333334</v>
      </c>
      <c r="J76" s="48">
        <f t="shared" si="22"/>
        <v>62.221666666666692</v>
      </c>
      <c r="K76" s="23"/>
      <c r="L76" s="31">
        <f t="shared" si="32"/>
        <v>0.91615083686730314</v>
      </c>
      <c r="M76" s="31">
        <f t="shared" si="35"/>
        <v>-2.99</v>
      </c>
      <c r="N76" s="31"/>
      <c r="O76" s="31"/>
      <c r="P76" s="18"/>
    </row>
    <row r="77" spans="1:16">
      <c r="A77" s="8">
        <f t="shared" si="31"/>
        <v>-309</v>
      </c>
      <c r="B77" s="13">
        <v>121.92</v>
      </c>
      <c r="F77" s="22">
        <f t="shared" si="33"/>
        <v>-241.29268425586758</v>
      </c>
      <c r="G77" s="22">
        <f t="shared" si="34"/>
        <v>-240.23183037839016</v>
      </c>
      <c r="H77" s="34">
        <f t="shared" si="36"/>
        <v>396.98</v>
      </c>
      <c r="I77" s="34">
        <f t="shared" ref="I77:I140" si="37">AVERAGE(H73:H81)</f>
        <v>390.32444444444451</v>
      </c>
      <c r="J77" s="48">
        <f t="shared" si="22"/>
        <v>6.6555555555555088</v>
      </c>
      <c r="K77" s="23"/>
      <c r="L77" s="31">
        <f t="shared" si="32"/>
        <v>0.44416133051463219</v>
      </c>
      <c r="M77" s="31">
        <f t="shared" si="35"/>
        <v>-2.99</v>
      </c>
      <c r="N77" s="31"/>
      <c r="O77" s="31"/>
      <c r="P77" s="18"/>
    </row>
    <row r="78" spans="1:16">
      <c r="A78" s="8">
        <f t="shared" si="31"/>
        <v>-308</v>
      </c>
      <c r="B78" s="13">
        <v>108.09</v>
      </c>
      <c r="F78" s="22">
        <f t="shared" si="33"/>
        <v>-239.17097650091279</v>
      </c>
      <c r="G78" s="22">
        <f t="shared" si="34"/>
        <v>-238.11012262343536</v>
      </c>
      <c r="H78" s="34">
        <f t="shared" si="36"/>
        <v>306.23</v>
      </c>
      <c r="I78" s="34">
        <f t="shared" si="37"/>
        <v>384.58000000000004</v>
      </c>
      <c r="J78" s="48">
        <f t="shared" si="22"/>
        <v>-78.350000000000023</v>
      </c>
      <c r="K78" s="23"/>
      <c r="L78" s="31">
        <f t="shared" si="32"/>
        <v>-0.23565619868900697</v>
      </c>
      <c r="M78" s="31">
        <f t="shared" si="35"/>
        <v>-2.99</v>
      </c>
      <c r="N78" s="31"/>
      <c r="O78" s="31"/>
      <c r="P78" s="18"/>
    </row>
    <row r="79" spans="1:16">
      <c r="A79" s="8">
        <f t="shared" si="31"/>
        <v>-307</v>
      </c>
      <c r="B79" s="13">
        <v>113.13</v>
      </c>
      <c r="F79" s="22">
        <f t="shared" si="33"/>
        <v>-237.04926874595799</v>
      </c>
      <c r="G79" s="22">
        <f t="shared" si="34"/>
        <v>-235.98841486848056</v>
      </c>
      <c r="H79" s="34">
        <f t="shared" si="36"/>
        <v>291.90000000000003</v>
      </c>
      <c r="I79" s="34">
        <f t="shared" si="37"/>
        <v>374.63944444444445</v>
      </c>
      <c r="J79" s="48">
        <f t="shared" si="22"/>
        <v>-82.739444444444416</v>
      </c>
      <c r="K79" s="23"/>
      <c r="L79" s="31">
        <f t="shared" si="32"/>
        <v>-0.80520757349924976</v>
      </c>
      <c r="M79" s="31">
        <f t="shared" si="35"/>
        <v>-2.99</v>
      </c>
      <c r="N79" s="31"/>
      <c r="O79" s="31"/>
      <c r="P79" s="18"/>
    </row>
    <row r="80" spans="1:16">
      <c r="A80" s="8">
        <f t="shared" si="31"/>
        <v>-306</v>
      </c>
      <c r="B80" s="13">
        <v>119.34</v>
      </c>
      <c r="F80" s="22">
        <f t="shared" si="33"/>
        <v>-234.92756099100319</v>
      </c>
      <c r="G80" s="22">
        <f t="shared" si="34"/>
        <v>-233.86670711352576</v>
      </c>
      <c r="H80" s="34">
        <f t="shared" si="36"/>
        <v>230</v>
      </c>
      <c r="I80" s="34">
        <f t="shared" si="37"/>
        <v>354.80666666666662</v>
      </c>
      <c r="J80" s="48">
        <f t="shared" si="22"/>
        <v>-124.80666666666662</v>
      </c>
      <c r="K80" s="23"/>
      <c r="L80" s="31">
        <f t="shared" si="32"/>
        <v>-0.99799337578384129</v>
      </c>
      <c r="M80" s="31">
        <f t="shared" si="35"/>
        <v>-2.99</v>
      </c>
      <c r="N80" s="31"/>
      <c r="O80" s="31"/>
      <c r="P80" s="18"/>
    </row>
    <row r="81" spans="1:16">
      <c r="A81" s="8">
        <f t="shared" si="31"/>
        <v>-305</v>
      </c>
      <c r="B81" s="13">
        <v>123.53</v>
      </c>
      <c r="F81" s="22">
        <f t="shared" si="33"/>
        <v>-232.80585323604839</v>
      </c>
      <c r="G81" s="22">
        <f t="shared" si="34"/>
        <v>-231.74499935857096</v>
      </c>
      <c r="H81" s="34">
        <f t="shared" si="36"/>
        <v>215.32</v>
      </c>
      <c r="I81" s="34">
        <f t="shared" si="37"/>
        <v>341.57944444444445</v>
      </c>
      <c r="J81" s="48">
        <f t="shared" si="22"/>
        <v>-126.25944444444445</v>
      </c>
      <c r="K81" s="23"/>
      <c r="L81" s="31">
        <f t="shared" si="32"/>
        <v>-0.72380698607821448</v>
      </c>
      <c r="M81" s="31">
        <f t="shared" si="35"/>
        <v>-2.99</v>
      </c>
      <c r="N81" s="31"/>
      <c r="O81" s="31"/>
      <c r="P81" s="18"/>
    </row>
    <row r="82" spans="1:16">
      <c r="A82" s="8">
        <f t="shared" si="31"/>
        <v>-304</v>
      </c>
      <c r="B82" s="13">
        <v>131.71</v>
      </c>
      <c r="F82" s="22">
        <f t="shared" si="33"/>
        <v>-230.68414548109359</v>
      </c>
      <c r="G82" s="22">
        <f t="shared" si="34"/>
        <v>-229.62329160361617</v>
      </c>
      <c r="H82" s="34">
        <f t="shared" si="36"/>
        <v>396.48</v>
      </c>
      <c r="I82" s="34">
        <f t="shared" si="37"/>
        <v>338.17500000000001</v>
      </c>
      <c r="J82" s="48">
        <f t="shared" si="22"/>
        <v>58.305000000000007</v>
      </c>
      <c r="K82" s="23"/>
      <c r="L82" s="31">
        <f t="shared" si="32"/>
        <v>-0.11094326336800325</v>
      </c>
      <c r="M82" s="31">
        <f t="shared" si="35"/>
        <v>-2.99</v>
      </c>
      <c r="N82" s="31"/>
      <c r="O82" s="31"/>
      <c r="P82" s="18"/>
    </row>
    <row r="83" spans="1:16">
      <c r="A83" s="8">
        <f t="shared" si="31"/>
        <v>-303</v>
      </c>
      <c r="B83" s="13">
        <v>139.69</v>
      </c>
      <c r="F83" s="22">
        <f t="shared" si="33"/>
        <v>-228.5624377261388</v>
      </c>
      <c r="G83" s="22">
        <f t="shared" si="34"/>
        <v>-227.50158384866137</v>
      </c>
      <c r="H83" s="34">
        <f t="shared" si="36"/>
        <v>462.72500000000002</v>
      </c>
      <c r="I83" s="34">
        <f t="shared" si="37"/>
        <v>343.56685185185188</v>
      </c>
      <c r="J83" s="48">
        <f t="shared" si="22"/>
        <v>119.15814814814814</v>
      </c>
      <c r="K83" s="23"/>
      <c r="L83" s="31">
        <f t="shared" si="32"/>
        <v>0.55383204526902929</v>
      </c>
      <c r="M83" s="31">
        <f t="shared" si="35"/>
        <v>-2.99</v>
      </c>
      <c r="N83" s="31"/>
      <c r="O83" s="31"/>
      <c r="P83" s="18"/>
    </row>
    <row r="84" spans="1:16">
      <c r="A84" s="8">
        <f t="shared" si="31"/>
        <v>-302</v>
      </c>
      <c r="B84" s="13">
        <v>147.51</v>
      </c>
      <c r="F84" s="22">
        <f t="shared" si="33"/>
        <v>-226.440729971184</v>
      </c>
      <c r="G84" s="22">
        <f t="shared" si="34"/>
        <v>-225.37987609370657</v>
      </c>
      <c r="H84" s="34">
        <f t="shared" si="36"/>
        <v>399.15999999999997</v>
      </c>
      <c r="I84" s="34">
        <f t="shared" si="37"/>
        <v>350.29018518518518</v>
      </c>
      <c r="J84" s="48">
        <f t="shared" si="22"/>
        <v>48.869814814814788</v>
      </c>
      <c r="K84" s="23"/>
      <c r="L84" s="31">
        <f t="shared" si="32"/>
        <v>0.95946318476727543</v>
      </c>
      <c r="M84" s="31">
        <f t="shared" si="35"/>
        <v>-2.99</v>
      </c>
      <c r="N84" s="31"/>
      <c r="O84" s="31"/>
      <c r="P84" s="18"/>
    </row>
    <row r="85" spans="1:16">
      <c r="A85" s="8">
        <f t="shared" si="31"/>
        <v>-301</v>
      </c>
      <c r="B85" s="13">
        <v>154.22</v>
      </c>
      <c r="F85" s="22">
        <f t="shared" si="33"/>
        <v>-224.3190222162292</v>
      </c>
      <c r="G85" s="22">
        <f t="shared" si="34"/>
        <v>-223.25816833875177</v>
      </c>
      <c r="H85" s="34">
        <f t="shared" si="36"/>
        <v>375.41999999999996</v>
      </c>
      <c r="I85" s="34">
        <f t="shared" si="37"/>
        <v>365.02685185185186</v>
      </c>
      <c r="J85" s="48">
        <f t="shared" si="22"/>
        <v>10.3931481481481</v>
      </c>
      <c r="K85" s="23"/>
      <c r="L85" s="31">
        <f t="shared" si="32"/>
        <v>0.9161508368673118</v>
      </c>
      <c r="M85" s="31">
        <f t="shared" si="35"/>
        <v>-2.99</v>
      </c>
      <c r="N85" s="31"/>
      <c r="O85" s="31"/>
      <c r="P85" s="18"/>
    </row>
    <row r="86" spans="1:16">
      <c r="A86" s="8">
        <f t="shared" si="31"/>
        <v>-300</v>
      </c>
      <c r="B86" s="13">
        <v>164.27</v>
      </c>
      <c r="F86" s="22">
        <f t="shared" si="33"/>
        <v>-222.1973144612744</v>
      </c>
      <c r="G86" s="22">
        <f t="shared" si="34"/>
        <v>-221.13646058379697</v>
      </c>
      <c r="H86" s="34">
        <f t="shared" si="36"/>
        <v>366.34000000000003</v>
      </c>
      <c r="I86" s="34">
        <f t="shared" si="37"/>
        <v>382.45574074074074</v>
      </c>
      <c r="J86" s="48">
        <f t="shared" si="22"/>
        <v>-16.115740740740705</v>
      </c>
      <c r="K86" s="23"/>
      <c r="L86" s="31">
        <f t="shared" si="32"/>
        <v>0.44416133051475337</v>
      </c>
      <c r="M86" s="31">
        <f t="shared" si="35"/>
        <v>-2.99</v>
      </c>
      <c r="N86" s="31"/>
      <c r="O86" s="31"/>
      <c r="P86" s="18"/>
    </row>
    <row r="87" spans="1:16">
      <c r="A87" s="8">
        <f t="shared" si="31"/>
        <v>-299</v>
      </c>
      <c r="B87" s="13">
        <v>223.19</v>
      </c>
      <c r="F87" s="22">
        <f t="shared" si="33"/>
        <v>-220.0756067063196</v>
      </c>
      <c r="G87" s="22">
        <f t="shared" si="34"/>
        <v>-219.01475282884218</v>
      </c>
      <c r="H87" s="34">
        <f t="shared" si="36"/>
        <v>354.75666666666666</v>
      </c>
      <c r="I87" s="34">
        <f t="shared" si="37"/>
        <v>381.01962962962961</v>
      </c>
      <c r="J87" s="48">
        <f t="shared" si="22"/>
        <v>-26.262962962962945</v>
      </c>
      <c r="K87" s="23"/>
      <c r="L87" s="31">
        <f t="shared" si="32"/>
        <v>-0.23565619868909649</v>
      </c>
      <c r="M87" s="31">
        <f t="shared" si="35"/>
        <v>-2.99</v>
      </c>
      <c r="N87" s="31"/>
      <c r="O87" s="31"/>
      <c r="P87" s="18"/>
    </row>
    <row r="88" spans="1:16">
      <c r="A88" s="8">
        <f t="shared" si="31"/>
        <v>-298</v>
      </c>
      <c r="B88" s="13">
        <v>249.11</v>
      </c>
      <c r="F88" s="22">
        <f t="shared" si="33"/>
        <v>-217.95389895136481</v>
      </c>
      <c r="G88" s="22">
        <f t="shared" si="34"/>
        <v>-216.89304507388738</v>
      </c>
      <c r="H88" s="34">
        <f t="shared" si="36"/>
        <v>352.40999999999997</v>
      </c>
      <c r="I88" s="34">
        <f t="shared" si="37"/>
        <v>379.55685185185183</v>
      </c>
      <c r="J88" s="48">
        <f t="shared" si="22"/>
        <v>-27.146851851851864</v>
      </c>
      <c r="K88" s="23"/>
      <c r="L88" s="31">
        <f t="shared" si="32"/>
        <v>-0.80520757349930439</v>
      </c>
      <c r="M88" s="31">
        <f t="shared" si="35"/>
        <v>-2.99</v>
      </c>
      <c r="N88" s="31"/>
      <c r="O88" s="31"/>
      <c r="P88" s="18"/>
    </row>
    <row r="89" spans="1:16">
      <c r="A89" s="8">
        <f t="shared" si="31"/>
        <v>-297</v>
      </c>
      <c r="B89" s="13">
        <v>275.02999999999997</v>
      </c>
      <c r="F89" s="22">
        <f t="shared" si="33"/>
        <v>-215.83219119641001</v>
      </c>
      <c r="G89" s="22">
        <f t="shared" si="34"/>
        <v>-214.77133731893258</v>
      </c>
      <c r="H89" s="34">
        <f t="shared" si="36"/>
        <v>362.63</v>
      </c>
      <c r="I89" s="34">
        <f t="shared" si="37"/>
        <v>393.50407407407403</v>
      </c>
      <c r="J89" s="48">
        <f t="shared" si="22"/>
        <v>-30.874074074074031</v>
      </c>
      <c r="K89" s="23"/>
      <c r="L89" s="31">
        <f t="shared" si="32"/>
        <v>-0.99799337578384273</v>
      </c>
      <c r="M89" s="31">
        <f t="shared" si="35"/>
        <v>-2.99</v>
      </c>
      <c r="N89" s="31"/>
      <c r="O89" s="31"/>
      <c r="P89" s="18"/>
    </row>
    <row r="90" spans="1:16">
      <c r="A90" s="8">
        <f t="shared" si="31"/>
        <v>-296</v>
      </c>
      <c r="B90" s="13">
        <v>299.68</v>
      </c>
      <c r="F90" s="22">
        <f t="shared" si="33"/>
        <v>-213.71048344145521</v>
      </c>
      <c r="G90" s="22">
        <f t="shared" si="34"/>
        <v>-212.64962956397778</v>
      </c>
      <c r="H90" s="34">
        <f t="shared" si="36"/>
        <v>372.18</v>
      </c>
      <c r="I90" s="34">
        <f t="shared" si="37"/>
        <v>422.47796296296298</v>
      </c>
      <c r="J90" s="48">
        <f t="shared" si="22"/>
        <v>-50.29796296296297</v>
      </c>
      <c r="K90" s="23"/>
      <c r="L90" s="31">
        <f t="shared" si="32"/>
        <v>-0.72380698607822935</v>
      </c>
      <c r="M90" s="31">
        <f t="shared" si="35"/>
        <v>-2.99</v>
      </c>
      <c r="N90" s="31"/>
      <c r="O90" s="31"/>
      <c r="P90" s="18"/>
    </row>
    <row r="91" spans="1:16">
      <c r="A91" s="8">
        <f t="shared" si="31"/>
        <v>-295</v>
      </c>
      <c r="B91" s="13">
        <v>324.32</v>
      </c>
      <c r="F91" s="22">
        <f t="shared" si="33"/>
        <v>-211.58877568650041</v>
      </c>
      <c r="G91" s="22">
        <f t="shared" si="34"/>
        <v>-210.52792180902298</v>
      </c>
      <c r="H91" s="34">
        <f t="shared" si="36"/>
        <v>383.55499999999995</v>
      </c>
      <c r="I91" s="34">
        <f t="shared" si="37"/>
        <v>444.22388888888889</v>
      </c>
      <c r="J91" s="48">
        <f t="shared" ref="J91:J154" si="38">H91-I91</f>
        <v>-60.668888888888944</v>
      </c>
      <c r="K91" s="23"/>
      <c r="L91" s="31">
        <f t="shared" si="32"/>
        <v>-0.11094326336802468</v>
      </c>
      <c r="M91" s="31">
        <f t="shared" si="35"/>
        <v>-2.99</v>
      </c>
      <c r="N91" s="31"/>
      <c r="O91" s="31"/>
      <c r="P91" s="18"/>
    </row>
    <row r="92" spans="1:16">
      <c r="A92" s="8">
        <f t="shared" si="31"/>
        <v>-294</v>
      </c>
      <c r="B92" s="13">
        <v>352.75</v>
      </c>
      <c r="F92" s="22">
        <f t="shared" si="33"/>
        <v>-209.46706793154561</v>
      </c>
      <c r="G92" s="22">
        <f t="shared" si="34"/>
        <v>-208.40621405406819</v>
      </c>
      <c r="H92" s="34">
        <f t="shared" si="36"/>
        <v>449.56</v>
      </c>
      <c r="I92" s="34">
        <f t="shared" si="37"/>
        <v>467.10425925925927</v>
      </c>
      <c r="J92" s="48">
        <f t="shared" si="38"/>
        <v>-17.544259259259263</v>
      </c>
      <c r="K92" s="23"/>
      <c r="L92" s="31">
        <f t="shared" si="32"/>
        <v>0.55383204526910601</v>
      </c>
      <c r="M92" s="31">
        <f t="shared" si="35"/>
        <v>-2.99</v>
      </c>
      <c r="N92" s="31"/>
      <c r="O92" s="31"/>
      <c r="P92" s="18"/>
    </row>
    <row r="93" spans="1:16">
      <c r="A93" s="8">
        <f t="shared" si="31"/>
        <v>-293</v>
      </c>
      <c r="B93" s="13">
        <v>416.66</v>
      </c>
      <c r="F93" s="22">
        <f t="shared" si="33"/>
        <v>-207.34536017659082</v>
      </c>
      <c r="G93" s="22">
        <f t="shared" si="34"/>
        <v>-206.28450629911339</v>
      </c>
      <c r="H93" s="34">
        <f t="shared" si="36"/>
        <v>524.68499999999995</v>
      </c>
      <c r="I93" s="34">
        <f t="shared" si="37"/>
        <v>489.02870370370368</v>
      </c>
      <c r="J93" s="48">
        <f t="shared" si="38"/>
        <v>35.656296296296262</v>
      </c>
      <c r="K93" s="23"/>
      <c r="L93" s="31">
        <f t="shared" si="32"/>
        <v>0.95946318476730141</v>
      </c>
      <c r="M93" s="31">
        <f t="shared" si="35"/>
        <v>-2.99</v>
      </c>
      <c r="N93" s="31"/>
      <c r="O93" s="31"/>
      <c r="P93" s="18"/>
    </row>
    <row r="94" spans="1:16">
      <c r="A94" s="8">
        <f t="shared" si="31"/>
        <v>-292</v>
      </c>
      <c r="B94" s="13">
        <v>467.26</v>
      </c>
      <c r="F94" s="22">
        <f t="shared" si="33"/>
        <v>-205.22365242163602</v>
      </c>
      <c r="G94" s="22">
        <f t="shared" si="34"/>
        <v>-204.16279854415859</v>
      </c>
      <c r="H94" s="34">
        <f t="shared" si="36"/>
        <v>636.18499999999995</v>
      </c>
      <c r="I94" s="34">
        <f t="shared" si="37"/>
        <v>504.71148148148154</v>
      </c>
      <c r="J94" s="48">
        <f t="shared" si="38"/>
        <v>131.4735185185184</v>
      </c>
      <c r="K94" s="23"/>
      <c r="L94" s="31">
        <f t="shared" si="32"/>
        <v>0.91615083686732046</v>
      </c>
      <c r="M94" s="31">
        <f t="shared" si="35"/>
        <v>-2.99</v>
      </c>
      <c r="N94" s="31"/>
      <c r="O94" s="31"/>
      <c r="P94" s="18"/>
    </row>
    <row r="95" spans="1:16">
      <c r="A95" s="8">
        <f t="shared" si="31"/>
        <v>-291</v>
      </c>
      <c r="B95" s="13">
        <v>434.71</v>
      </c>
      <c r="F95" s="22">
        <f t="shared" si="33"/>
        <v>-203.10194466668122</v>
      </c>
      <c r="G95" s="22">
        <f t="shared" si="34"/>
        <v>-202.04109078920379</v>
      </c>
      <c r="H95" s="34">
        <f t="shared" si="36"/>
        <v>562.0533333333334</v>
      </c>
      <c r="I95" s="34">
        <f t="shared" si="37"/>
        <v>506.1359259259259</v>
      </c>
      <c r="J95" s="48">
        <f t="shared" si="38"/>
        <v>55.917407407407495</v>
      </c>
      <c r="K95" s="23"/>
      <c r="L95" s="31">
        <f t="shared" si="32"/>
        <v>0.44416133051467083</v>
      </c>
      <c r="M95" s="31">
        <f t="shared" si="35"/>
        <v>-2.99</v>
      </c>
      <c r="N95" s="31"/>
      <c r="O95" s="31"/>
      <c r="P95" s="18"/>
    </row>
    <row r="96" spans="1:16">
      <c r="A96" s="8">
        <f t="shared" si="31"/>
        <v>-290</v>
      </c>
      <c r="B96" s="13">
        <v>371.25</v>
      </c>
      <c r="F96" s="22">
        <f t="shared" si="33"/>
        <v>-200.98023691172642</v>
      </c>
      <c r="G96" s="22">
        <f t="shared" si="34"/>
        <v>-199.91938303424899</v>
      </c>
      <c r="H96" s="34">
        <f t="shared" si="36"/>
        <v>560.68000000000006</v>
      </c>
      <c r="I96" s="34">
        <f t="shared" si="37"/>
        <v>509.3575925925926</v>
      </c>
      <c r="J96" s="48">
        <f t="shared" si="38"/>
        <v>51.322407407407468</v>
      </c>
      <c r="K96" s="23"/>
      <c r="L96" s="31">
        <f t="shared" si="32"/>
        <v>-0.23565619868896506</v>
      </c>
      <c r="M96" s="31">
        <f t="shared" si="35"/>
        <v>-2.99</v>
      </c>
      <c r="N96" s="31"/>
      <c r="O96" s="31"/>
      <c r="P96" s="18"/>
    </row>
    <row r="97" spans="1:16">
      <c r="A97" s="8">
        <f t="shared" si="31"/>
        <v>-289</v>
      </c>
      <c r="B97" s="13">
        <v>309.95</v>
      </c>
      <c r="F97" s="22">
        <f t="shared" si="33"/>
        <v>-198.85852915677162</v>
      </c>
      <c r="G97" s="22">
        <f t="shared" si="34"/>
        <v>-197.7976752792942</v>
      </c>
      <c r="H97" s="34">
        <f t="shared" si="36"/>
        <v>549.73</v>
      </c>
      <c r="I97" s="34">
        <f t="shared" si="37"/>
        <v>526.57314814814822</v>
      </c>
      <c r="J97" s="48">
        <f t="shared" si="38"/>
        <v>23.156851851851798</v>
      </c>
      <c r="K97" s="23"/>
      <c r="L97" s="31">
        <f t="shared" si="32"/>
        <v>-0.80520757349929162</v>
      </c>
      <c r="M97" s="31">
        <f t="shared" si="35"/>
        <v>-2.99</v>
      </c>
      <c r="N97" s="31"/>
      <c r="O97" s="31"/>
      <c r="P97" s="18"/>
    </row>
    <row r="98" spans="1:16">
      <c r="A98" s="8">
        <f t="shared" si="31"/>
        <v>-288</v>
      </c>
      <c r="B98" s="13">
        <v>286.77999999999997</v>
      </c>
      <c r="F98" s="22">
        <f t="shared" si="33"/>
        <v>-196.73682140181683</v>
      </c>
      <c r="G98" s="22">
        <f t="shared" si="34"/>
        <v>-195.6759675243394</v>
      </c>
      <c r="H98" s="34">
        <f t="shared" si="36"/>
        <v>503.77499999999998</v>
      </c>
      <c r="I98" s="34">
        <f t="shared" si="37"/>
        <v>581.33648148148154</v>
      </c>
      <c r="J98" s="48">
        <f t="shared" si="38"/>
        <v>-77.561481481481565</v>
      </c>
      <c r="K98" s="23"/>
      <c r="L98" s="31">
        <f t="shared" ref="L98:L129" si="39" xml:space="preserve"> SIN((2*PI()*(G98-2000+M98)/19.0953697945932) + 5.663651193)</f>
        <v>-0.99799337578382963</v>
      </c>
      <c r="M98" s="31">
        <f t="shared" si="35"/>
        <v>-2.99</v>
      </c>
      <c r="N98" s="31"/>
      <c r="O98" s="31"/>
      <c r="P98" s="18"/>
    </row>
    <row r="99" spans="1:16">
      <c r="A99" s="8">
        <f t="shared" si="31"/>
        <v>-287</v>
      </c>
      <c r="B99" s="13">
        <v>374.34</v>
      </c>
      <c r="F99" s="22">
        <f t="shared" si="33"/>
        <v>-194.61511364686203</v>
      </c>
      <c r="G99" s="22">
        <f t="shared" si="34"/>
        <v>-193.5542597693846</v>
      </c>
      <c r="H99" s="34">
        <f t="shared" si="36"/>
        <v>385</v>
      </c>
      <c r="I99" s="34">
        <f t="shared" si="37"/>
        <v>584.45148148148155</v>
      </c>
      <c r="J99" s="48">
        <f t="shared" si="38"/>
        <v>-199.45148148148155</v>
      </c>
      <c r="K99" s="23"/>
      <c r="L99" s="31">
        <f t="shared" si="39"/>
        <v>-0.72380698607824423</v>
      </c>
      <c r="M99" s="31">
        <f t="shared" si="35"/>
        <v>-2.99</v>
      </c>
      <c r="N99" s="31"/>
      <c r="O99" s="31"/>
      <c r="P99" s="18"/>
    </row>
    <row r="100" spans="1:16">
      <c r="A100" s="8">
        <f t="shared" si="31"/>
        <v>-286</v>
      </c>
      <c r="B100" s="13">
        <v>388.46</v>
      </c>
      <c r="F100" s="22">
        <f t="shared" si="33"/>
        <v>-192.49340589190723</v>
      </c>
      <c r="G100" s="22">
        <f t="shared" si="34"/>
        <v>-191.4325520144298</v>
      </c>
      <c r="H100" s="34">
        <f t="shared" si="36"/>
        <v>412.55</v>
      </c>
      <c r="I100" s="34">
        <f t="shared" si="37"/>
        <v>575.49259259259259</v>
      </c>
      <c r="J100" s="48">
        <f t="shared" si="38"/>
        <v>-162.94259259259258</v>
      </c>
      <c r="K100" s="23"/>
      <c r="L100" s="31">
        <f t="shared" si="39"/>
        <v>-0.11094326336804611</v>
      </c>
      <c r="M100" s="31">
        <f t="shared" si="35"/>
        <v>-2.99</v>
      </c>
      <c r="N100" s="31"/>
      <c r="O100" s="31"/>
      <c r="P100" s="18"/>
    </row>
    <row r="101" spans="1:16">
      <c r="A101" s="8">
        <f t="shared" si="31"/>
        <v>-285</v>
      </c>
      <c r="B101" s="13">
        <v>400.09</v>
      </c>
      <c r="F101" s="22">
        <f t="shared" si="33"/>
        <v>-190.37169813695243</v>
      </c>
      <c r="G101" s="22">
        <f t="shared" si="34"/>
        <v>-189.310844259475</v>
      </c>
      <c r="H101" s="34">
        <f t="shared" si="36"/>
        <v>604.5</v>
      </c>
      <c r="I101" s="34">
        <f t="shared" si="37"/>
        <v>567.02814814814826</v>
      </c>
      <c r="J101" s="48">
        <f t="shared" si="38"/>
        <v>37.471851851851739</v>
      </c>
      <c r="K101" s="23"/>
      <c r="L101" s="31">
        <f t="shared" si="39"/>
        <v>0.55383204526918273</v>
      </c>
      <c r="M101" s="31">
        <f t="shared" si="35"/>
        <v>-2.99</v>
      </c>
      <c r="N101" s="31"/>
      <c r="O101" s="31"/>
      <c r="P101" s="18"/>
    </row>
    <row r="102" spans="1:16">
      <c r="A102" s="8">
        <f t="shared" si="31"/>
        <v>-284</v>
      </c>
      <c r="B102" s="13">
        <v>416.17</v>
      </c>
      <c r="F102" s="22">
        <f t="shared" si="33"/>
        <v>-188.24999038199763</v>
      </c>
      <c r="G102" s="22">
        <f t="shared" si="34"/>
        <v>-187.18913650452021</v>
      </c>
      <c r="H102" s="34">
        <f t="shared" si="36"/>
        <v>1017.5550000000001</v>
      </c>
      <c r="I102" s="34">
        <f t="shared" si="37"/>
        <v>549.15037037037041</v>
      </c>
      <c r="J102" s="48">
        <f t="shared" si="38"/>
        <v>468.40462962962965</v>
      </c>
      <c r="K102" s="23"/>
      <c r="L102" s="31">
        <f t="shared" si="39"/>
        <v>0.95946318476726322</v>
      </c>
      <c r="M102" s="31">
        <f t="shared" si="35"/>
        <v>-2.99</v>
      </c>
      <c r="N102" s="31"/>
      <c r="O102" s="31"/>
      <c r="P102" s="18"/>
    </row>
    <row r="103" spans="1:16">
      <c r="A103" s="8">
        <f t="shared" si="31"/>
        <v>-283</v>
      </c>
      <c r="B103" s="13">
        <v>377.4</v>
      </c>
      <c r="F103" s="22">
        <f t="shared" si="33"/>
        <v>-186.12828262704284</v>
      </c>
      <c r="G103" s="22">
        <f t="shared" si="34"/>
        <v>-185.06742874956541</v>
      </c>
      <c r="H103" s="34">
        <f t="shared" si="36"/>
        <v>664.22</v>
      </c>
      <c r="I103" s="34">
        <f t="shared" si="37"/>
        <v>536.68814814814812</v>
      </c>
      <c r="J103" s="48">
        <f t="shared" si="38"/>
        <v>127.53185185185191</v>
      </c>
      <c r="K103" s="23"/>
      <c r="L103" s="31">
        <f t="shared" si="39"/>
        <v>0.91615083686728349</v>
      </c>
      <c r="M103" s="31">
        <f t="shared" si="35"/>
        <v>-2.99</v>
      </c>
      <c r="N103" s="31"/>
      <c r="O103" s="31"/>
      <c r="P103" s="18"/>
    </row>
    <row r="104" spans="1:16">
      <c r="A104" s="8">
        <f t="shared" si="31"/>
        <v>-282</v>
      </c>
      <c r="B104" s="13">
        <v>355.56</v>
      </c>
      <c r="F104" s="22">
        <f t="shared" si="33"/>
        <v>-184.00657487208804</v>
      </c>
      <c r="G104" s="22">
        <f t="shared" si="34"/>
        <v>-182.94572099461061</v>
      </c>
      <c r="H104" s="34">
        <f t="shared" ref="H104:H135" si="40">AVERAGEIFS(Babylonia,Year,"&gt;"&amp;F104,Year,"&lt;="&amp;F105)</f>
        <v>481.42333333333335</v>
      </c>
      <c r="I104" s="34">
        <f t="shared" si="37"/>
        <v>547.08203703703703</v>
      </c>
      <c r="J104" s="48">
        <f t="shared" si="38"/>
        <v>-65.658703703703679</v>
      </c>
      <c r="K104" s="23"/>
      <c r="L104" s="31">
        <f t="shared" si="39"/>
        <v>0.44416133051458828</v>
      </c>
      <c r="M104" s="31">
        <f t="shared" si="35"/>
        <v>-2.99</v>
      </c>
      <c r="N104" s="31"/>
      <c r="O104" s="31"/>
      <c r="P104" s="18"/>
    </row>
    <row r="105" spans="1:16">
      <c r="A105" s="8">
        <f t="shared" si="31"/>
        <v>-281</v>
      </c>
      <c r="B105" s="13">
        <v>341.81</v>
      </c>
      <c r="F105" s="22">
        <f t="shared" si="33"/>
        <v>-181.88486711713324</v>
      </c>
      <c r="G105" s="22">
        <f t="shared" si="34"/>
        <v>-180.82401323965581</v>
      </c>
      <c r="H105" s="34">
        <f t="shared" si="40"/>
        <v>484.5</v>
      </c>
      <c r="I105" s="34">
        <f t="shared" si="37"/>
        <v>563.77481481481482</v>
      </c>
      <c r="J105" s="48">
        <f t="shared" si="38"/>
        <v>-79.274814814814818</v>
      </c>
      <c r="K105" s="23"/>
      <c r="L105" s="31">
        <f t="shared" si="39"/>
        <v>-0.2356561986890546</v>
      </c>
      <c r="M105" s="31">
        <f t="shared" si="35"/>
        <v>-2.99</v>
      </c>
      <c r="N105" s="31"/>
      <c r="O105" s="31"/>
      <c r="P105" s="18"/>
    </row>
    <row r="106" spans="1:16">
      <c r="A106" s="8">
        <f t="shared" si="31"/>
        <v>-280</v>
      </c>
      <c r="B106" s="13">
        <v>338.54</v>
      </c>
      <c r="F106" s="22">
        <f t="shared" si="33"/>
        <v>-179.76315936217844</v>
      </c>
      <c r="G106" s="22">
        <f t="shared" si="34"/>
        <v>-178.70230548470101</v>
      </c>
      <c r="H106" s="34">
        <f t="shared" si="40"/>
        <v>388.83</v>
      </c>
      <c r="I106" s="34">
        <f t="shared" si="37"/>
        <v>562.83259259259262</v>
      </c>
      <c r="J106" s="48">
        <f t="shared" si="38"/>
        <v>-174.00259259259263</v>
      </c>
      <c r="K106" s="23"/>
      <c r="L106" s="31">
        <f t="shared" si="39"/>
        <v>-0.80520757349927885</v>
      </c>
      <c r="M106" s="31">
        <f t="shared" si="35"/>
        <v>-2.99</v>
      </c>
      <c r="N106" s="31"/>
      <c r="O106" s="31"/>
      <c r="P106" s="18"/>
    </row>
    <row r="107" spans="1:16">
      <c r="A107" s="8">
        <f t="shared" si="31"/>
        <v>-279</v>
      </c>
      <c r="B107" s="13">
        <v>321.26</v>
      </c>
      <c r="F107" s="22">
        <f t="shared" si="33"/>
        <v>-177.64145160722364</v>
      </c>
      <c r="G107" s="22">
        <f t="shared" si="34"/>
        <v>-176.58059772974622</v>
      </c>
      <c r="H107" s="34">
        <f t="shared" si="40"/>
        <v>391.61500000000001</v>
      </c>
      <c r="I107" s="34">
        <f t="shared" si="37"/>
        <v>533.36592592592592</v>
      </c>
      <c r="J107" s="48">
        <f t="shared" si="38"/>
        <v>-141.75092592592591</v>
      </c>
      <c r="K107" s="23"/>
      <c r="L107" s="31">
        <f t="shared" si="39"/>
        <v>-0.99799337578384539</v>
      </c>
      <c r="M107" s="31">
        <f t="shared" si="35"/>
        <v>-2.99</v>
      </c>
      <c r="N107" s="31"/>
      <c r="O107" s="31"/>
      <c r="P107" s="18"/>
    </row>
    <row r="108" spans="1:16">
      <c r="A108" s="8">
        <f t="shared" si="31"/>
        <v>-278</v>
      </c>
      <c r="B108" s="13">
        <v>300.57</v>
      </c>
      <c r="F108" s="22">
        <f t="shared" si="33"/>
        <v>-175.51974385226885</v>
      </c>
      <c r="G108" s="22">
        <f t="shared" si="34"/>
        <v>-174.45888997479142</v>
      </c>
      <c r="H108" s="34">
        <f t="shared" si="40"/>
        <v>478.54499999999996</v>
      </c>
      <c r="I108" s="34">
        <f t="shared" si="37"/>
        <v>566.36518518518517</v>
      </c>
      <c r="J108" s="48">
        <f t="shared" si="38"/>
        <v>-87.82018518518521</v>
      </c>
      <c r="K108" s="23"/>
      <c r="L108" s="31">
        <f t="shared" si="39"/>
        <v>-0.72380698607825911</v>
      </c>
      <c r="M108" s="31">
        <f t="shared" si="35"/>
        <v>-2.99</v>
      </c>
      <c r="N108" s="31"/>
      <c r="O108" s="31"/>
      <c r="P108" s="18"/>
    </row>
    <row r="109" spans="1:16">
      <c r="A109" s="8">
        <f t="shared" si="31"/>
        <v>-277</v>
      </c>
      <c r="B109" s="13">
        <v>500.94</v>
      </c>
      <c r="F109" s="22">
        <f t="shared" si="33"/>
        <v>-173.39803609731405</v>
      </c>
      <c r="G109" s="22">
        <f t="shared" si="34"/>
        <v>-172.33718221983662</v>
      </c>
      <c r="H109" s="34">
        <f t="shared" si="40"/>
        <v>562.78499999999997</v>
      </c>
      <c r="I109" s="34">
        <f t="shared" si="37"/>
        <v>587.49092592592592</v>
      </c>
      <c r="J109" s="48">
        <f t="shared" si="38"/>
        <v>-24.705925925925953</v>
      </c>
      <c r="K109" s="23"/>
      <c r="L109" s="31">
        <f t="shared" si="39"/>
        <v>-0.11094326336795456</v>
      </c>
      <c r="M109" s="31">
        <f t="shared" si="35"/>
        <v>-2.99</v>
      </c>
      <c r="N109" s="31"/>
      <c r="O109" s="31"/>
      <c r="P109" s="18"/>
    </row>
    <row r="110" spans="1:16">
      <c r="A110" s="8">
        <f t="shared" si="31"/>
        <v>-276</v>
      </c>
      <c r="B110" s="13">
        <v>414.71</v>
      </c>
      <c r="F110" s="22">
        <f t="shared" si="33"/>
        <v>-171.27632834235925</v>
      </c>
      <c r="G110" s="22">
        <f t="shared" si="34"/>
        <v>-170.21547446488182</v>
      </c>
      <c r="H110" s="34">
        <f t="shared" si="40"/>
        <v>596.02</v>
      </c>
      <c r="I110" s="34">
        <f t="shared" si="37"/>
        <v>599.91592592592588</v>
      </c>
      <c r="J110" s="48">
        <f t="shared" si="38"/>
        <v>-3.8959259259258943</v>
      </c>
      <c r="K110" s="23"/>
      <c r="L110" s="31">
        <f t="shared" si="39"/>
        <v>0.55383204526907015</v>
      </c>
      <c r="M110" s="31">
        <f t="shared" si="35"/>
        <v>-2.99</v>
      </c>
      <c r="N110" s="31"/>
      <c r="O110" s="31"/>
      <c r="P110" s="18"/>
    </row>
    <row r="111" spans="1:16">
      <c r="A111" s="8">
        <f t="shared" si="31"/>
        <v>-275</v>
      </c>
      <c r="B111" s="13">
        <v>333.56</v>
      </c>
      <c r="F111" s="22">
        <f t="shared" si="33"/>
        <v>-169.15462058740445</v>
      </c>
      <c r="G111" s="22">
        <f t="shared" si="34"/>
        <v>-168.09376670992702</v>
      </c>
      <c r="H111" s="34">
        <f t="shared" si="40"/>
        <v>752.35500000000002</v>
      </c>
      <c r="I111" s="34">
        <f t="shared" si="37"/>
        <v>601.99648148148151</v>
      </c>
      <c r="J111" s="48">
        <f t="shared" si="38"/>
        <v>150.35851851851851</v>
      </c>
      <c r="K111" s="23"/>
      <c r="L111" s="31">
        <f t="shared" si="39"/>
        <v>0.9594631847672892</v>
      </c>
      <c r="M111" s="31">
        <f t="shared" si="35"/>
        <v>-2.99</v>
      </c>
      <c r="N111" s="31"/>
      <c r="O111" s="31"/>
      <c r="P111" s="18"/>
    </row>
    <row r="112" spans="1:16">
      <c r="A112" s="8">
        <f t="shared" si="31"/>
        <v>-274</v>
      </c>
      <c r="B112" s="13">
        <v>309.83999999999997</v>
      </c>
      <c r="F112" s="22">
        <f t="shared" si="33"/>
        <v>-167.03291283244965</v>
      </c>
      <c r="G112" s="22">
        <f t="shared" si="34"/>
        <v>-165.97205895497223</v>
      </c>
      <c r="H112" s="34">
        <f t="shared" si="40"/>
        <v>961.21333333333325</v>
      </c>
      <c r="I112" s="34">
        <f t="shared" si="37"/>
        <v>602.14370370370364</v>
      </c>
      <c r="J112" s="48">
        <f t="shared" si="38"/>
        <v>359.06962962962962</v>
      </c>
      <c r="K112" s="23"/>
      <c r="L112" s="31">
        <f t="shared" si="39"/>
        <v>0.91615083686733767</v>
      </c>
      <c r="M112" s="31">
        <f t="shared" si="35"/>
        <v>-2.99</v>
      </c>
      <c r="N112" s="31"/>
      <c r="O112" s="31"/>
      <c r="P112" s="18"/>
    </row>
    <row r="113" spans="1:16">
      <c r="A113" s="8">
        <f t="shared" si="31"/>
        <v>-273</v>
      </c>
      <c r="B113" s="13">
        <v>280.06</v>
      </c>
      <c r="F113" s="22">
        <f t="shared" si="33"/>
        <v>-164.91120507749486</v>
      </c>
      <c r="G113" s="22">
        <f t="shared" si="34"/>
        <v>-163.85035120001743</v>
      </c>
      <c r="H113" s="34">
        <f t="shared" si="40"/>
        <v>671.55500000000006</v>
      </c>
      <c r="I113" s="34">
        <f t="shared" si="37"/>
        <v>610.93481481481479</v>
      </c>
      <c r="J113" s="48">
        <f t="shared" si="38"/>
        <v>60.620185185185278</v>
      </c>
      <c r="K113" s="23"/>
      <c r="L113" s="31">
        <f t="shared" si="39"/>
        <v>0.44416133051481133</v>
      </c>
      <c r="M113" s="31">
        <f t="shared" si="35"/>
        <v>-2.99</v>
      </c>
      <c r="N113" s="31"/>
      <c r="O113" s="31"/>
      <c r="P113" s="18"/>
    </row>
    <row r="114" spans="1:16">
      <c r="A114" s="8">
        <f t="shared" si="31"/>
        <v>-272</v>
      </c>
      <c r="B114" s="13">
        <v>255.88</v>
      </c>
      <c r="F114" s="22">
        <f t="shared" si="33"/>
        <v>-162.78949732254006</v>
      </c>
      <c r="G114" s="22">
        <f t="shared" si="34"/>
        <v>-161.72864344506263</v>
      </c>
      <c r="H114" s="34">
        <f t="shared" si="40"/>
        <v>596.32500000000005</v>
      </c>
      <c r="I114" s="34">
        <f t="shared" si="37"/>
        <v>598.900925925926</v>
      </c>
      <c r="J114" s="48">
        <f t="shared" si="38"/>
        <v>-2.5759259259259579</v>
      </c>
      <c r="K114" s="23"/>
      <c r="L114" s="31">
        <f t="shared" si="39"/>
        <v>-0.23565619868903365</v>
      </c>
      <c r="M114" s="31">
        <f t="shared" si="35"/>
        <v>-2.99</v>
      </c>
      <c r="N114" s="31"/>
      <c r="O114" s="31"/>
      <c r="P114" s="18"/>
    </row>
    <row r="115" spans="1:16">
      <c r="A115" s="8">
        <f t="shared" si="31"/>
        <v>-271</v>
      </c>
      <c r="B115" s="13">
        <v>264.7</v>
      </c>
      <c r="F115" s="22">
        <f t="shared" si="33"/>
        <v>-160.66778956758526</v>
      </c>
      <c r="G115" s="22">
        <f t="shared" si="34"/>
        <v>-159.60693569010783</v>
      </c>
      <c r="H115" s="34">
        <f t="shared" si="40"/>
        <v>407.55500000000001</v>
      </c>
      <c r="I115" s="34">
        <f t="shared" si="37"/>
        <v>586.01481481481483</v>
      </c>
      <c r="J115" s="48">
        <f t="shared" si="38"/>
        <v>-178.45981481481482</v>
      </c>
      <c r="K115" s="23"/>
      <c r="L115" s="31">
        <f t="shared" si="39"/>
        <v>-0.80520757349926608</v>
      </c>
      <c r="M115" s="31">
        <f t="shared" si="35"/>
        <v>-2.99</v>
      </c>
      <c r="N115" s="31"/>
      <c r="O115" s="31"/>
      <c r="P115" s="18"/>
    </row>
    <row r="116" spans="1:16">
      <c r="A116" s="8">
        <f t="shared" si="31"/>
        <v>-270</v>
      </c>
      <c r="B116" s="13">
        <v>272.77999999999997</v>
      </c>
      <c r="F116" s="22">
        <f t="shared" si="33"/>
        <v>-158.54608181263046</v>
      </c>
      <c r="G116" s="22">
        <f t="shared" si="34"/>
        <v>-157.48522793515303</v>
      </c>
      <c r="H116" s="34">
        <f t="shared" si="40"/>
        <v>392.94</v>
      </c>
      <c r="I116" s="34">
        <f t="shared" si="37"/>
        <v>557.77314814814815</v>
      </c>
      <c r="J116" s="48">
        <f t="shared" si="38"/>
        <v>-164.83314814814815</v>
      </c>
      <c r="K116" s="23"/>
      <c r="L116" s="31">
        <f t="shared" si="39"/>
        <v>-0.99799337578383962</v>
      </c>
      <c r="M116" s="31">
        <f t="shared" si="35"/>
        <v>-2.99</v>
      </c>
      <c r="N116" s="31"/>
      <c r="O116" s="31"/>
      <c r="P116" s="18"/>
    </row>
    <row r="117" spans="1:16">
      <c r="A117" s="8">
        <f t="shared" si="31"/>
        <v>-269</v>
      </c>
      <c r="B117" s="13">
        <v>278.75</v>
      </c>
      <c r="F117" s="22">
        <f t="shared" si="33"/>
        <v>-156.42437405767566</v>
      </c>
      <c r="G117" s="22">
        <f t="shared" si="34"/>
        <v>-155.36352018019824</v>
      </c>
      <c r="H117" s="34">
        <f t="shared" si="40"/>
        <v>557.66499999999996</v>
      </c>
      <c r="I117" s="34">
        <f t="shared" si="37"/>
        <v>505.0716666666666</v>
      </c>
      <c r="J117" s="48">
        <f t="shared" si="38"/>
        <v>52.593333333333362</v>
      </c>
      <c r="K117" s="23"/>
      <c r="L117" s="31">
        <f t="shared" si="39"/>
        <v>-0.7238069860781956</v>
      </c>
      <c r="M117" s="31">
        <f t="shared" si="35"/>
        <v>-2.99</v>
      </c>
      <c r="N117" s="31"/>
      <c r="O117" s="31"/>
      <c r="P117" s="18"/>
    </row>
    <row r="118" spans="1:16">
      <c r="A118" s="8">
        <f t="shared" si="31"/>
        <v>-268</v>
      </c>
      <c r="B118" s="13">
        <v>296.60000000000002</v>
      </c>
      <c r="F118" s="22">
        <f t="shared" si="33"/>
        <v>-154.30266630272087</v>
      </c>
      <c r="G118" s="22">
        <f t="shared" si="34"/>
        <v>-153.24181242524344</v>
      </c>
      <c r="H118" s="34">
        <f t="shared" si="40"/>
        <v>454.48</v>
      </c>
      <c r="I118" s="34">
        <f t="shared" si="37"/>
        <v>483.01888888888891</v>
      </c>
      <c r="J118" s="48">
        <f t="shared" si="38"/>
        <v>-28.538888888888891</v>
      </c>
      <c r="K118" s="23"/>
      <c r="L118" s="31">
        <f t="shared" si="39"/>
        <v>-0.11094326336808896</v>
      </c>
      <c r="M118" s="31">
        <f t="shared" si="35"/>
        <v>-2.99</v>
      </c>
      <c r="N118" s="31"/>
      <c r="O118" s="31"/>
      <c r="P118" s="18"/>
    </row>
    <row r="119" spans="1:16">
      <c r="A119" s="8">
        <f t="shared" si="31"/>
        <v>-267</v>
      </c>
      <c r="B119" s="13">
        <v>314.45</v>
      </c>
      <c r="F119" s="22">
        <f t="shared" si="33"/>
        <v>-152.18095854776607</v>
      </c>
      <c r="G119" s="22">
        <f t="shared" si="34"/>
        <v>-151.12010467028864</v>
      </c>
      <c r="H119" s="34">
        <f t="shared" si="40"/>
        <v>480.04500000000002</v>
      </c>
      <c r="I119" s="34">
        <f t="shared" si="37"/>
        <v>470.8577777777777</v>
      </c>
      <c r="J119" s="48">
        <f t="shared" si="38"/>
        <v>9.1872222222223172</v>
      </c>
      <c r="K119" s="23"/>
      <c r="L119" s="31">
        <f t="shared" si="39"/>
        <v>0.55383204526905216</v>
      </c>
      <c r="M119" s="31">
        <f t="shared" si="35"/>
        <v>-2.99</v>
      </c>
      <c r="N119" s="31"/>
      <c r="O119" s="31"/>
      <c r="P119" s="18"/>
    </row>
    <row r="120" spans="1:16">
      <c r="A120" s="8">
        <f t="shared" si="31"/>
        <v>-266</v>
      </c>
      <c r="B120" s="13">
        <v>335.85</v>
      </c>
      <c r="F120" s="22">
        <f t="shared" si="33"/>
        <v>-150.05925079281127</v>
      </c>
      <c r="G120" s="22">
        <f t="shared" si="34"/>
        <v>-148.99839691533384</v>
      </c>
      <c r="H120" s="34">
        <f t="shared" si="40"/>
        <v>498.18</v>
      </c>
      <c r="I120" s="34">
        <f t="shared" si="37"/>
        <v>490.11611111111114</v>
      </c>
      <c r="J120" s="48">
        <f t="shared" si="38"/>
        <v>8.0638888888888687</v>
      </c>
      <c r="K120" s="23"/>
      <c r="L120" s="31">
        <f t="shared" si="39"/>
        <v>0.95946318476728321</v>
      </c>
      <c r="M120" s="31">
        <f t="shared" si="35"/>
        <v>-2.99</v>
      </c>
      <c r="N120" s="31"/>
      <c r="O120" s="31"/>
      <c r="P120" s="18"/>
    </row>
    <row r="121" spans="1:16">
      <c r="A121" s="8">
        <f t="shared" si="31"/>
        <v>-265</v>
      </c>
      <c r="B121" s="13">
        <v>346.82</v>
      </c>
      <c r="F121" s="22">
        <f t="shared" si="33"/>
        <v>-147.93754303785647</v>
      </c>
      <c r="G121" s="22">
        <f t="shared" si="34"/>
        <v>-146.87668916037904</v>
      </c>
      <c r="H121" s="34">
        <f t="shared" si="40"/>
        <v>486.9</v>
      </c>
      <c r="I121" s="34">
        <f t="shared" si="37"/>
        <v>507.08833333333337</v>
      </c>
      <c r="J121" s="48">
        <f t="shared" si="38"/>
        <v>-20.188333333333389</v>
      </c>
      <c r="K121" s="23"/>
      <c r="L121" s="31">
        <f t="shared" si="39"/>
        <v>0.91615083686730081</v>
      </c>
      <c r="M121" s="31">
        <f t="shared" si="35"/>
        <v>-2.99</v>
      </c>
      <c r="N121" s="31"/>
      <c r="O121" s="31"/>
      <c r="P121" s="18"/>
    </row>
    <row r="122" spans="1:16">
      <c r="A122" s="8">
        <f t="shared" si="31"/>
        <v>-264</v>
      </c>
      <c r="B122" s="13">
        <v>360.34</v>
      </c>
      <c r="F122" s="22">
        <f t="shared" si="33"/>
        <v>-145.81583528290167</v>
      </c>
      <c r="G122" s="22">
        <f t="shared" si="34"/>
        <v>-144.75498140542425</v>
      </c>
      <c r="H122" s="34">
        <f t="shared" si="40"/>
        <v>473.08000000000004</v>
      </c>
      <c r="I122" s="34">
        <f t="shared" si="37"/>
        <v>493.98277777777781</v>
      </c>
      <c r="J122" s="48">
        <f t="shared" si="38"/>
        <v>-20.902777777777771</v>
      </c>
      <c r="K122" s="23"/>
      <c r="L122" s="31">
        <f t="shared" si="39"/>
        <v>0.44416133051472878</v>
      </c>
      <c r="M122" s="31">
        <f t="shared" si="35"/>
        <v>-2.99</v>
      </c>
      <c r="N122" s="31"/>
      <c r="O122" s="31"/>
      <c r="P122" s="18"/>
    </row>
    <row r="123" spans="1:16">
      <c r="A123" s="8">
        <f t="shared" si="31"/>
        <v>-263</v>
      </c>
      <c r="B123" s="13">
        <v>398.43</v>
      </c>
      <c r="F123" s="22">
        <f t="shared" si="33"/>
        <v>-143.69412752794688</v>
      </c>
      <c r="G123" s="22">
        <f t="shared" si="34"/>
        <v>-142.63327365046945</v>
      </c>
      <c r="H123" s="34">
        <f t="shared" si="40"/>
        <v>486.875</v>
      </c>
      <c r="I123" s="34">
        <f t="shared" si="37"/>
        <v>491.87722222222226</v>
      </c>
      <c r="J123" s="48">
        <f t="shared" si="38"/>
        <v>-5.0022222222222581</v>
      </c>
      <c r="K123" s="23"/>
      <c r="L123" s="31">
        <f t="shared" si="39"/>
        <v>-0.2356561986889022</v>
      </c>
      <c r="M123" s="31">
        <f t="shared" si="35"/>
        <v>-2.99</v>
      </c>
      <c r="N123" s="31"/>
      <c r="O123" s="31"/>
      <c r="P123" s="18"/>
    </row>
    <row r="124" spans="1:16">
      <c r="A124" s="8">
        <f t="shared" si="31"/>
        <v>-262</v>
      </c>
      <c r="B124" s="13">
        <v>435.76</v>
      </c>
      <c r="F124" s="22">
        <f t="shared" si="33"/>
        <v>-141.57241977299208</v>
      </c>
      <c r="G124" s="22">
        <f t="shared" si="34"/>
        <v>-140.51156589551465</v>
      </c>
      <c r="H124" s="34">
        <f t="shared" si="40"/>
        <v>580.88</v>
      </c>
      <c r="I124" s="34">
        <f t="shared" si="37"/>
        <v>494.03000000000003</v>
      </c>
      <c r="J124" s="48">
        <f t="shared" si="38"/>
        <v>86.849999999999966</v>
      </c>
      <c r="K124" s="23"/>
      <c r="L124" s="31">
        <f t="shared" si="39"/>
        <v>-0.80520757349925332</v>
      </c>
      <c r="M124" s="31">
        <f t="shared" si="35"/>
        <v>-2.99</v>
      </c>
      <c r="N124" s="31"/>
      <c r="O124" s="31"/>
      <c r="P124" s="18"/>
    </row>
    <row r="125" spans="1:16">
      <c r="A125" s="8">
        <f t="shared" si="31"/>
        <v>-261</v>
      </c>
      <c r="B125" s="13">
        <v>479.4</v>
      </c>
      <c r="F125" s="22">
        <f t="shared" si="33"/>
        <v>-139.45071201803728</v>
      </c>
      <c r="G125" s="22">
        <f t="shared" si="34"/>
        <v>-138.38985814055985</v>
      </c>
      <c r="H125" s="34">
        <f t="shared" si="40"/>
        <v>545.69000000000005</v>
      </c>
      <c r="I125" s="34">
        <f t="shared" si="37"/>
        <v>496.78277777777777</v>
      </c>
      <c r="J125" s="48">
        <f t="shared" si="38"/>
        <v>48.907222222222288</v>
      </c>
      <c r="K125" s="23"/>
      <c r="L125" s="31">
        <f t="shared" si="39"/>
        <v>-0.99799337578383374</v>
      </c>
      <c r="M125" s="31">
        <f t="shared" si="35"/>
        <v>-2.99</v>
      </c>
      <c r="N125" s="31"/>
      <c r="O125" s="31"/>
      <c r="P125" s="18"/>
    </row>
    <row r="126" spans="1:16">
      <c r="A126" s="8">
        <f t="shared" si="31"/>
        <v>-260</v>
      </c>
      <c r="B126" s="13">
        <v>436.04</v>
      </c>
      <c r="F126" s="22">
        <f t="shared" si="33"/>
        <v>-137.32900426308248</v>
      </c>
      <c r="G126" s="22">
        <f t="shared" si="34"/>
        <v>-136.26815038560505</v>
      </c>
      <c r="H126" s="34">
        <f t="shared" si="40"/>
        <v>439.71500000000003</v>
      </c>
      <c r="I126" s="34">
        <f t="shared" si="37"/>
        <v>491.55666666666667</v>
      </c>
      <c r="J126" s="48">
        <f t="shared" si="38"/>
        <v>-51.84166666666664</v>
      </c>
      <c r="K126" s="23"/>
      <c r="L126" s="31">
        <f t="shared" si="39"/>
        <v>-0.72380698607821048</v>
      </c>
      <c r="M126" s="31">
        <f t="shared" si="35"/>
        <v>-2.99</v>
      </c>
      <c r="N126" s="31"/>
      <c r="O126" s="31"/>
      <c r="P126" s="18"/>
    </row>
    <row r="127" spans="1:16">
      <c r="A127" s="8">
        <f t="shared" si="31"/>
        <v>-259</v>
      </c>
      <c r="B127" s="13">
        <v>388.65</v>
      </c>
      <c r="F127" s="22">
        <f t="shared" si="33"/>
        <v>-135.20729650812768</v>
      </c>
      <c r="G127" s="22">
        <f t="shared" si="34"/>
        <v>-134.14644263065026</v>
      </c>
      <c r="H127" s="34">
        <f t="shared" si="40"/>
        <v>435.53</v>
      </c>
      <c r="I127" s="34">
        <f t="shared" si="37"/>
        <v>474.9233333333334</v>
      </c>
      <c r="J127" s="48">
        <f t="shared" si="38"/>
        <v>-39.39333333333343</v>
      </c>
      <c r="K127" s="23"/>
      <c r="L127" s="31">
        <f t="shared" si="39"/>
        <v>-0.11094326336799741</v>
      </c>
      <c r="M127" s="31">
        <f t="shared" si="35"/>
        <v>-2.99</v>
      </c>
      <c r="N127" s="31"/>
      <c r="O127" s="31"/>
      <c r="P127" s="18"/>
    </row>
    <row r="128" spans="1:16">
      <c r="A128" s="8">
        <f t="shared" si="31"/>
        <v>-258</v>
      </c>
      <c r="B128" s="13">
        <v>342.27</v>
      </c>
      <c r="F128" s="22">
        <f t="shared" si="33"/>
        <v>-133.08558875317289</v>
      </c>
      <c r="G128" s="22">
        <f t="shared" si="34"/>
        <v>-132.02473487569546</v>
      </c>
      <c r="H128" s="34">
        <f t="shared" si="40"/>
        <v>499.4199999999999</v>
      </c>
      <c r="I128" s="34">
        <f t="shared" si="37"/>
        <v>449.68333333333339</v>
      </c>
      <c r="J128" s="48">
        <f t="shared" si="38"/>
        <v>49.736666666666508</v>
      </c>
      <c r="K128" s="23"/>
      <c r="L128" s="31">
        <f t="shared" si="39"/>
        <v>0.55383204526903429</v>
      </c>
      <c r="M128" s="31">
        <f t="shared" si="35"/>
        <v>-2.99</v>
      </c>
      <c r="N128" s="31"/>
      <c r="O128" s="31"/>
      <c r="P128" s="18"/>
    </row>
    <row r="129" spans="1:16">
      <c r="A129" s="8">
        <f t="shared" si="31"/>
        <v>-257</v>
      </c>
      <c r="B129" s="13">
        <v>296.42</v>
      </c>
      <c r="F129" s="22">
        <f t="shared" si="33"/>
        <v>-130.96388099821809</v>
      </c>
      <c r="G129" s="22">
        <f t="shared" si="34"/>
        <v>-129.90302712074066</v>
      </c>
      <c r="H129" s="34">
        <f t="shared" si="40"/>
        <v>522.95500000000004</v>
      </c>
      <c r="I129" s="34">
        <f t="shared" si="37"/>
        <v>415.69500000000005</v>
      </c>
      <c r="J129" s="48">
        <f t="shared" si="38"/>
        <v>107.25999999999999</v>
      </c>
      <c r="K129" s="23"/>
      <c r="L129" s="31">
        <f t="shared" si="39"/>
        <v>0.9594631847672771</v>
      </c>
      <c r="M129" s="31">
        <f t="shared" si="35"/>
        <v>-2.99</v>
      </c>
      <c r="N129" s="31"/>
      <c r="O129" s="31"/>
      <c r="P129" s="18"/>
    </row>
    <row r="130" spans="1:16">
      <c r="A130" s="8">
        <f t="shared" ref="A130:A193" si="41">A129+1</f>
        <v>-256</v>
      </c>
      <c r="B130" s="13">
        <v>174.83</v>
      </c>
      <c r="F130" s="22">
        <f t="shared" si="33"/>
        <v>-128.84217324326329</v>
      </c>
      <c r="G130" s="22">
        <f t="shared" si="34"/>
        <v>-127.78131936578586</v>
      </c>
      <c r="H130" s="34">
        <f t="shared" si="40"/>
        <v>439.86500000000001</v>
      </c>
      <c r="I130" s="34">
        <f t="shared" si="37"/>
        <v>377.65055555555557</v>
      </c>
      <c r="J130" s="48">
        <f t="shared" si="38"/>
        <v>62.214444444444439</v>
      </c>
      <c r="K130" s="23"/>
      <c r="L130" s="31">
        <f t="shared" ref="L130:L161" si="42" xml:space="preserve"> SIN((2*PI()*(G130-2000+M130)/19.0953697945932) + 5.663651193)</f>
        <v>0.91615083686730947</v>
      </c>
      <c r="M130" s="31">
        <f t="shared" si="35"/>
        <v>-2.99</v>
      </c>
      <c r="N130" s="31"/>
      <c r="O130" s="31"/>
      <c r="P130" s="18"/>
    </row>
    <row r="131" spans="1:16">
      <c r="A131" s="8">
        <f t="shared" si="41"/>
        <v>-255</v>
      </c>
      <c r="B131" s="13">
        <v>255.54</v>
      </c>
      <c r="F131" s="22">
        <f t="shared" si="33"/>
        <v>-126.72046548830849</v>
      </c>
      <c r="G131" s="22">
        <f t="shared" si="34"/>
        <v>-125.65961161083106</v>
      </c>
      <c r="H131" s="34">
        <f t="shared" si="40"/>
        <v>323.38</v>
      </c>
      <c r="I131" s="34">
        <f t="shared" si="37"/>
        <v>351.76388888888891</v>
      </c>
      <c r="J131" s="48">
        <f t="shared" si="38"/>
        <v>-28.383888888888919</v>
      </c>
      <c r="K131" s="23"/>
      <c r="L131" s="31">
        <f t="shared" si="42"/>
        <v>0.4441613305147481</v>
      </c>
      <c r="M131" s="31">
        <f t="shared" si="35"/>
        <v>-2.99</v>
      </c>
      <c r="N131" s="31"/>
      <c r="O131" s="31"/>
      <c r="P131" s="18"/>
    </row>
    <row r="132" spans="1:16">
      <c r="A132" s="8">
        <f t="shared" si="41"/>
        <v>-254</v>
      </c>
      <c r="B132" s="13">
        <v>276.44</v>
      </c>
      <c r="F132" s="22">
        <f t="shared" ref="F132:F170" si="43">F131+2.1217077549548</f>
        <v>-124.59875773335369</v>
      </c>
      <c r="G132" s="22">
        <f t="shared" ref="G132:G170" si="44">G131+2.1217077549548</f>
        <v>-123.53790385587627</v>
      </c>
      <c r="H132" s="34">
        <f t="shared" si="40"/>
        <v>259.71500000000003</v>
      </c>
      <c r="I132" s="34">
        <f t="shared" si="37"/>
        <v>340.08462962962966</v>
      </c>
      <c r="J132" s="48">
        <f t="shared" si="38"/>
        <v>-80.369629629629628</v>
      </c>
      <c r="K132" s="23"/>
      <c r="L132" s="31">
        <f t="shared" si="42"/>
        <v>-0.2356561986891022</v>
      </c>
      <c r="M132" s="31">
        <f t="shared" ref="M132:M170" si="45">M131</f>
        <v>-2.99</v>
      </c>
      <c r="N132" s="31"/>
      <c r="O132" s="31"/>
      <c r="P132" s="18"/>
    </row>
    <row r="133" spans="1:16">
      <c r="A133" s="8">
        <f t="shared" si="41"/>
        <v>-253</v>
      </c>
      <c r="B133" s="13">
        <v>295.05</v>
      </c>
      <c r="F133" s="22">
        <f t="shared" si="43"/>
        <v>-122.4770499783989</v>
      </c>
      <c r="G133" s="22">
        <f t="shared" si="44"/>
        <v>-121.41619610092147</v>
      </c>
      <c r="H133" s="34">
        <f t="shared" si="40"/>
        <v>274.98500000000001</v>
      </c>
      <c r="I133" s="34">
        <f t="shared" si="37"/>
        <v>327.56796296296295</v>
      </c>
      <c r="J133" s="48">
        <f t="shared" si="38"/>
        <v>-52.582962962962938</v>
      </c>
      <c r="K133" s="23"/>
      <c r="L133" s="31">
        <f t="shared" si="42"/>
        <v>-0.80520757349930794</v>
      </c>
      <c r="M133" s="31">
        <f t="shared" si="45"/>
        <v>-2.99</v>
      </c>
      <c r="N133" s="31"/>
      <c r="O133" s="31"/>
      <c r="P133" s="18"/>
    </row>
    <row r="134" spans="1:16">
      <c r="A134" s="8">
        <f t="shared" si="41"/>
        <v>-252</v>
      </c>
      <c r="B134" s="13">
        <v>415.15</v>
      </c>
      <c r="F134" s="22">
        <f t="shared" si="43"/>
        <v>-120.3553422234441</v>
      </c>
      <c r="G134" s="22">
        <f t="shared" si="44"/>
        <v>-119.29448834596667</v>
      </c>
      <c r="H134" s="34">
        <f t="shared" si="40"/>
        <v>203.29</v>
      </c>
      <c r="I134" s="34">
        <f t="shared" si="37"/>
        <v>314.18574074074075</v>
      </c>
      <c r="J134" s="48">
        <f t="shared" si="38"/>
        <v>-110.89574074074076</v>
      </c>
      <c r="K134" s="23"/>
      <c r="L134" s="31">
        <f t="shared" si="42"/>
        <v>-0.99799337578384228</v>
      </c>
      <c r="M134" s="31">
        <f t="shared" si="45"/>
        <v>-2.99</v>
      </c>
      <c r="N134" s="31"/>
      <c r="O134" s="31"/>
      <c r="P134" s="18"/>
    </row>
    <row r="135" spans="1:16">
      <c r="A135" s="8">
        <f t="shared" si="41"/>
        <v>-251</v>
      </c>
      <c r="B135" s="13">
        <v>591.97</v>
      </c>
      <c r="F135" s="22">
        <f t="shared" si="43"/>
        <v>-118.2336344684893</v>
      </c>
      <c r="G135" s="22">
        <f t="shared" si="44"/>
        <v>-117.17278059101187</v>
      </c>
      <c r="H135" s="34">
        <f t="shared" si="40"/>
        <v>206.73500000000001</v>
      </c>
      <c r="I135" s="34">
        <f t="shared" si="37"/>
        <v>297.90851851851846</v>
      </c>
      <c r="J135" s="48">
        <f t="shared" si="38"/>
        <v>-91.173518518518449</v>
      </c>
      <c r="K135" s="23"/>
      <c r="L135" s="31">
        <f t="shared" si="42"/>
        <v>-0.72380698607822536</v>
      </c>
      <c r="M135" s="31">
        <f t="shared" si="45"/>
        <v>-2.99</v>
      </c>
      <c r="N135" s="31"/>
      <c r="O135" s="31"/>
      <c r="P135" s="18"/>
    </row>
    <row r="136" spans="1:16">
      <c r="A136" s="8">
        <f t="shared" si="41"/>
        <v>-250</v>
      </c>
      <c r="B136" s="13">
        <v>593.21</v>
      </c>
      <c r="F136" s="22">
        <f t="shared" si="43"/>
        <v>-116.1119267135345</v>
      </c>
      <c r="G136" s="22">
        <f t="shared" si="44"/>
        <v>-115.05107283605707</v>
      </c>
      <c r="H136" s="34">
        <f t="shared" ref="H136:H162" si="46">AVERAGEIFS(Babylonia,Year,"&gt;"&amp;F136,Year,"&lt;="&amp;F137)</f>
        <v>330.41666666666663</v>
      </c>
      <c r="I136" s="34">
        <f t="shared" si="37"/>
        <v>290.84185185185186</v>
      </c>
      <c r="J136" s="48">
        <f t="shared" si="38"/>
        <v>39.574814814814772</v>
      </c>
      <c r="K136" s="23"/>
      <c r="L136" s="31">
        <f t="shared" si="42"/>
        <v>-0.11094326336801884</v>
      </c>
      <c r="M136" s="31">
        <f t="shared" si="45"/>
        <v>-2.99</v>
      </c>
      <c r="N136" s="31"/>
      <c r="O136" s="31"/>
      <c r="P136" s="18"/>
    </row>
    <row r="137" spans="1:16">
      <c r="A137" s="8">
        <f t="shared" si="41"/>
        <v>-249</v>
      </c>
      <c r="B137" s="13">
        <v>451.44</v>
      </c>
      <c r="F137" s="22">
        <f t="shared" si="43"/>
        <v>-113.9902189585797</v>
      </c>
      <c r="G137" s="22">
        <f t="shared" si="44"/>
        <v>-112.92936508110228</v>
      </c>
      <c r="H137" s="34">
        <f t="shared" si="46"/>
        <v>386.77</v>
      </c>
      <c r="I137" s="34">
        <f t="shared" si="37"/>
        <v>286.26685185185187</v>
      </c>
      <c r="J137" s="48">
        <f t="shared" si="38"/>
        <v>100.50314814814811</v>
      </c>
      <c r="K137" s="23"/>
      <c r="L137" s="31">
        <f t="shared" si="42"/>
        <v>0.5538320452690163</v>
      </c>
      <c r="M137" s="31">
        <f t="shared" si="45"/>
        <v>-2.99</v>
      </c>
      <c r="N137" s="31"/>
      <c r="O137" s="31"/>
      <c r="P137" s="18"/>
    </row>
    <row r="138" spans="1:16">
      <c r="A138" s="8">
        <f t="shared" si="41"/>
        <v>-248</v>
      </c>
      <c r="B138" s="13">
        <v>444.92</v>
      </c>
      <c r="F138" s="22">
        <f t="shared" si="43"/>
        <v>-111.86851120362491</v>
      </c>
      <c r="G138" s="22">
        <f t="shared" si="44"/>
        <v>-110.80765732614748</v>
      </c>
      <c r="H138" s="34">
        <f t="shared" si="46"/>
        <v>402.51499999999999</v>
      </c>
      <c r="I138" s="34">
        <f t="shared" si="37"/>
        <v>281.4068518518518</v>
      </c>
      <c r="J138" s="48">
        <f t="shared" si="38"/>
        <v>121.10814814814819</v>
      </c>
      <c r="K138" s="23"/>
      <c r="L138" s="31">
        <f t="shared" si="42"/>
        <v>0.95946318476730308</v>
      </c>
      <c r="M138" s="31">
        <f t="shared" si="45"/>
        <v>-2.99</v>
      </c>
      <c r="N138" s="31"/>
      <c r="O138" s="31"/>
      <c r="P138" s="18"/>
    </row>
    <row r="139" spans="1:16">
      <c r="A139" s="8">
        <f t="shared" si="41"/>
        <v>-247</v>
      </c>
      <c r="B139" s="13">
        <v>505.26</v>
      </c>
      <c r="F139" s="22">
        <f t="shared" si="43"/>
        <v>-109.74680344867011</v>
      </c>
      <c r="G139" s="22">
        <f t="shared" si="44"/>
        <v>-108.68594957119268</v>
      </c>
      <c r="H139" s="34">
        <f t="shared" si="46"/>
        <v>293.37</v>
      </c>
      <c r="I139" s="34">
        <f t="shared" si="37"/>
        <v>287.77351851851853</v>
      </c>
      <c r="J139" s="48">
        <f t="shared" si="38"/>
        <v>5.5964814814814758</v>
      </c>
      <c r="K139" s="23"/>
      <c r="L139" s="31">
        <f t="shared" si="42"/>
        <v>0.91615083686731802</v>
      </c>
      <c r="M139" s="31">
        <f t="shared" si="45"/>
        <v>-2.99</v>
      </c>
      <c r="N139" s="31"/>
      <c r="O139" s="31"/>
      <c r="P139" s="18"/>
    </row>
    <row r="140" spans="1:16">
      <c r="A140" s="8">
        <f t="shared" si="41"/>
        <v>-246</v>
      </c>
      <c r="B140" s="13">
        <v>599.12</v>
      </c>
      <c r="F140" s="22">
        <f t="shared" si="43"/>
        <v>-107.62509569371531</v>
      </c>
      <c r="G140" s="22">
        <f t="shared" si="44"/>
        <v>-106.56424181623788</v>
      </c>
      <c r="H140" s="34">
        <f t="shared" si="46"/>
        <v>259.77999999999997</v>
      </c>
      <c r="I140" s="34">
        <f t="shared" si="37"/>
        <v>293.89462962962966</v>
      </c>
      <c r="J140" s="48">
        <f t="shared" si="38"/>
        <v>-34.11462962962969</v>
      </c>
      <c r="K140" s="23"/>
      <c r="L140" s="31">
        <f t="shared" si="42"/>
        <v>0.44416133051476742</v>
      </c>
      <c r="M140" s="31">
        <f t="shared" si="45"/>
        <v>-2.99</v>
      </c>
      <c r="N140" s="31"/>
      <c r="O140" s="31"/>
      <c r="P140" s="18"/>
    </row>
    <row r="141" spans="1:16">
      <c r="A141" s="8">
        <f t="shared" si="41"/>
        <v>-245</v>
      </c>
      <c r="B141" s="13">
        <v>599.67999999999995</v>
      </c>
      <c r="F141" s="22">
        <f t="shared" si="43"/>
        <v>-105.50338793876051</v>
      </c>
      <c r="G141" s="22">
        <f t="shared" si="44"/>
        <v>-104.44253406128308</v>
      </c>
      <c r="H141" s="34">
        <f t="shared" si="46"/>
        <v>218.54</v>
      </c>
      <c r="I141" s="34">
        <f t="shared" ref="I141:I157" si="47">AVERAGE(H137:H145)</f>
        <v>278.86462962962958</v>
      </c>
      <c r="J141" s="48">
        <f t="shared" si="38"/>
        <v>-60.324629629629584</v>
      </c>
      <c r="K141" s="23"/>
      <c r="L141" s="31">
        <f t="shared" si="42"/>
        <v>-0.23565619868908125</v>
      </c>
      <c r="M141" s="31">
        <f t="shared" si="45"/>
        <v>-2.99</v>
      </c>
      <c r="N141" s="31"/>
      <c r="O141" s="31"/>
      <c r="P141" s="18"/>
    </row>
    <row r="142" spans="1:16">
      <c r="A142" s="8">
        <f t="shared" si="41"/>
        <v>-244</v>
      </c>
      <c r="B142" s="13">
        <v>555.63</v>
      </c>
      <c r="F142" s="22">
        <f t="shared" si="43"/>
        <v>-103.38168018380571</v>
      </c>
      <c r="G142" s="22">
        <f t="shared" si="44"/>
        <v>-102.32082630632829</v>
      </c>
      <c r="H142" s="34">
        <f t="shared" si="46"/>
        <v>231.245</v>
      </c>
      <c r="I142" s="34">
        <f t="shared" si="47"/>
        <v>260.69240740740742</v>
      </c>
      <c r="J142" s="48">
        <f t="shared" si="38"/>
        <v>-29.447407407407411</v>
      </c>
      <c r="K142" s="23"/>
      <c r="L142" s="31">
        <f t="shared" si="42"/>
        <v>-0.80520757349922767</v>
      </c>
      <c r="M142" s="31">
        <f t="shared" si="45"/>
        <v>-2.99</v>
      </c>
      <c r="N142" s="31"/>
      <c r="O142" s="31"/>
      <c r="P142" s="18"/>
    </row>
    <row r="143" spans="1:16">
      <c r="A143" s="8">
        <f t="shared" si="41"/>
        <v>-243</v>
      </c>
      <c r="B143" s="13">
        <v>513.5</v>
      </c>
      <c r="F143" s="22">
        <f t="shared" si="43"/>
        <v>-101.25997242885092</v>
      </c>
      <c r="G143" s="22">
        <f t="shared" si="44"/>
        <v>-100.19911855137349</v>
      </c>
      <c r="H143" s="34">
        <f t="shared" si="46"/>
        <v>260.59000000000003</v>
      </c>
      <c r="I143" s="34">
        <f t="shared" si="47"/>
        <v>239.07018518518524</v>
      </c>
      <c r="J143" s="48">
        <f t="shared" si="38"/>
        <v>21.519814814814794</v>
      </c>
      <c r="K143" s="23"/>
      <c r="L143" s="31">
        <f t="shared" si="42"/>
        <v>-0.99799337578384373</v>
      </c>
      <c r="M143" s="31">
        <f t="shared" si="45"/>
        <v>-2.99</v>
      </c>
      <c r="N143" s="31"/>
      <c r="O143" s="31"/>
      <c r="P143" s="18"/>
    </row>
    <row r="144" spans="1:16">
      <c r="A144" s="8">
        <f t="shared" si="41"/>
        <v>-242</v>
      </c>
      <c r="B144" s="13">
        <v>475.43</v>
      </c>
      <c r="F144" s="22">
        <f t="shared" si="43"/>
        <v>-99.138264673896117</v>
      </c>
      <c r="G144" s="22">
        <f t="shared" si="44"/>
        <v>-98.07741079641869</v>
      </c>
      <c r="H144" s="34">
        <f t="shared" si="46"/>
        <v>261.82499999999999</v>
      </c>
      <c r="I144" s="34">
        <f t="shared" si="47"/>
        <v>229.67185185185184</v>
      </c>
      <c r="J144" s="48">
        <f t="shared" si="38"/>
        <v>32.153148148148148</v>
      </c>
      <c r="K144" s="23"/>
      <c r="L144" s="31">
        <f t="shared" si="42"/>
        <v>-0.72380698607831861</v>
      </c>
      <c r="M144" s="31">
        <f t="shared" si="45"/>
        <v>-2.99</v>
      </c>
      <c r="N144" s="31"/>
      <c r="O144" s="31"/>
      <c r="P144" s="18"/>
    </row>
    <row r="145" spans="1:16">
      <c r="A145" s="8">
        <f t="shared" si="41"/>
        <v>-241</v>
      </c>
      <c r="B145" s="13">
        <v>468.78</v>
      </c>
      <c r="F145" s="22">
        <f t="shared" si="43"/>
        <v>-97.016556918941319</v>
      </c>
      <c r="G145" s="22">
        <f t="shared" si="44"/>
        <v>-95.955703041463892</v>
      </c>
      <c r="H145" s="34">
        <f t="shared" si="46"/>
        <v>195.14666666666668</v>
      </c>
      <c r="I145" s="34">
        <f t="shared" si="47"/>
        <v>215.92685185185189</v>
      </c>
      <c r="J145" s="48">
        <f t="shared" si="38"/>
        <v>-20.780185185185218</v>
      </c>
      <c r="K145" s="23"/>
      <c r="L145" s="31">
        <f t="shared" si="42"/>
        <v>-0.11094326336804027</v>
      </c>
      <c r="M145" s="31">
        <f t="shared" si="45"/>
        <v>-2.99</v>
      </c>
      <c r="N145" s="31"/>
      <c r="O145" s="31"/>
      <c r="P145" s="18"/>
    </row>
    <row r="146" spans="1:16">
      <c r="A146" s="8">
        <f t="shared" si="41"/>
        <v>-240</v>
      </c>
      <c r="B146" s="13">
        <v>325.18</v>
      </c>
      <c r="F146" s="22">
        <f t="shared" si="43"/>
        <v>-94.894849163986521</v>
      </c>
      <c r="G146" s="22">
        <f t="shared" si="44"/>
        <v>-93.833995286509094</v>
      </c>
      <c r="H146" s="34">
        <f t="shared" si="46"/>
        <v>223.22</v>
      </c>
      <c r="I146" s="34">
        <f t="shared" si="47"/>
        <v>207.12518518518519</v>
      </c>
      <c r="J146" s="48">
        <f t="shared" si="38"/>
        <v>16.094814814814811</v>
      </c>
      <c r="K146" s="23"/>
      <c r="L146" s="31">
        <f t="shared" si="42"/>
        <v>0.55383204526909302</v>
      </c>
      <c r="M146" s="31">
        <f t="shared" si="45"/>
        <v>-2.99</v>
      </c>
      <c r="N146" s="31"/>
      <c r="O146" s="31"/>
      <c r="P146" s="18"/>
    </row>
    <row r="147" spans="1:16">
      <c r="A147" s="8">
        <f t="shared" si="41"/>
        <v>-239</v>
      </c>
      <c r="B147" s="13">
        <v>304</v>
      </c>
      <c r="F147" s="22">
        <f t="shared" si="43"/>
        <v>-92.773141409031723</v>
      </c>
      <c r="G147" s="22">
        <f t="shared" si="44"/>
        <v>-91.712287531554296</v>
      </c>
      <c r="H147" s="34">
        <f t="shared" si="46"/>
        <v>207.91500000000002</v>
      </c>
      <c r="I147" s="34">
        <f t="shared" si="47"/>
        <v>198.14851851851853</v>
      </c>
      <c r="J147" s="48">
        <f t="shared" si="38"/>
        <v>9.7664814814814918</v>
      </c>
      <c r="K147" s="23"/>
      <c r="L147" s="31">
        <f t="shared" si="42"/>
        <v>0.95946318476723291</v>
      </c>
      <c r="M147" s="31">
        <f t="shared" si="45"/>
        <v>-2.99</v>
      </c>
      <c r="N147" s="31"/>
      <c r="O147" s="31"/>
      <c r="P147" s="18"/>
    </row>
    <row r="148" spans="1:16">
      <c r="A148" s="8">
        <f t="shared" si="41"/>
        <v>-238</v>
      </c>
      <c r="B148" s="13">
        <v>308.45999999999998</v>
      </c>
      <c r="F148" s="22">
        <f t="shared" si="43"/>
        <v>-90.651433654076925</v>
      </c>
      <c r="G148" s="22">
        <f t="shared" si="44"/>
        <v>-89.590579776599498</v>
      </c>
      <c r="H148" s="34">
        <f t="shared" si="46"/>
        <v>208.785</v>
      </c>
      <c r="I148" s="34">
        <f t="shared" si="47"/>
        <v>185.21851851851855</v>
      </c>
      <c r="J148" s="48">
        <f t="shared" si="38"/>
        <v>23.566481481481446</v>
      </c>
      <c r="K148" s="23"/>
      <c r="L148" s="31">
        <f t="shared" si="42"/>
        <v>0.91615083686732668</v>
      </c>
      <c r="M148" s="31">
        <f t="shared" si="45"/>
        <v>-2.99</v>
      </c>
      <c r="N148" s="31"/>
      <c r="O148" s="31"/>
      <c r="P148" s="18"/>
    </row>
    <row r="149" spans="1:16">
      <c r="A149" s="8">
        <f t="shared" si="41"/>
        <v>-237</v>
      </c>
      <c r="B149" s="13">
        <v>313.07</v>
      </c>
      <c r="F149" s="22">
        <f t="shared" si="43"/>
        <v>-88.529725899122127</v>
      </c>
      <c r="G149" s="22">
        <f t="shared" si="44"/>
        <v>-87.4688720216447</v>
      </c>
      <c r="H149" s="34">
        <f t="shared" si="46"/>
        <v>136.07499999999999</v>
      </c>
      <c r="I149" s="34">
        <f t="shared" si="47"/>
        <v>172.13833333333332</v>
      </c>
      <c r="J149" s="48">
        <f t="shared" si="38"/>
        <v>-36.063333333333333</v>
      </c>
      <c r="K149" s="23"/>
      <c r="L149" s="31">
        <f t="shared" si="42"/>
        <v>0.44416133051478673</v>
      </c>
      <c r="M149" s="31">
        <f t="shared" si="45"/>
        <v>-2.99</v>
      </c>
      <c r="N149" s="31"/>
      <c r="O149" s="31"/>
      <c r="P149" s="18"/>
    </row>
    <row r="150" spans="1:16">
      <c r="A150" s="8">
        <f t="shared" si="41"/>
        <v>-236</v>
      </c>
      <c r="B150" s="13">
        <v>292.45999999999998</v>
      </c>
      <c r="F150" s="22">
        <f t="shared" si="43"/>
        <v>-86.408018144167329</v>
      </c>
      <c r="G150" s="22">
        <f t="shared" si="44"/>
        <v>-85.347164266689902</v>
      </c>
      <c r="H150" s="34">
        <f t="shared" si="46"/>
        <v>139.32499999999999</v>
      </c>
      <c r="I150" s="34">
        <f t="shared" si="47"/>
        <v>166.08648148148148</v>
      </c>
      <c r="J150" s="48">
        <f t="shared" si="38"/>
        <v>-26.761481481481496</v>
      </c>
      <c r="K150" s="23"/>
      <c r="L150" s="31">
        <f t="shared" si="42"/>
        <v>-0.23565619868894983</v>
      </c>
      <c r="M150" s="31">
        <f t="shared" si="45"/>
        <v>-2.99</v>
      </c>
      <c r="N150" s="31"/>
      <c r="O150" s="31"/>
      <c r="P150" s="18"/>
    </row>
    <row r="151" spans="1:16">
      <c r="A151" s="8">
        <f t="shared" si="41"/>
        <v>-235</v>
      </c>
      <c r="B151" s="13">
        <v>270.17</v>
      </c>
      <c r="F151" s="22">
        <f t="shared" si="43"/>
        <v>-84.286310389212531</v>
      </c>
      <c r="G151" s="22">
        <f t="shared" si="44"/>
        <v>-83.225456511735104</v>
      </c>
      <c r="H151" s="34">
        <f t="shared" si="46"/>
        <v>150.45499999999998</v>
      </c>
      <c r="I151" s="34">
        <f t="shared" si="47"/>
        <v>157.23203703703706</v>
      </c>
      <c r="J151" s="48">
        <f t="shared" si="38"/>
        <v>-6.7770370370370756</v>
      </c>
      <c r="K151" s="23"/>
      <c r="L151" s="31">
        <f t="shared" si="42"/>
        <v>-0.80520757349928229</v>
      </c>
      <c r="M151" s="31">
        <f t="shared" si="45"/>
        <v>-2.99</v>
      </c>
      <c r="N151" s="31"/>
      <c r="O151" s="31"/>
      <c r="P151" s="18"/>
    </row>
    <row r="152" spans="1:16">
      <c r="A152" s="8">
        <f t="shared" si="41"/>
        <v>-234</v>
      </c>
      <c r="B152" s="13">
        <v>247.29</v>
      </c>
      <c r="F152" s="22">
        <f t="shared" si="43"/>
        <v>-82.164602634257733</v>
      </c>
      <c r="G152" s="22">
        <f t="shared" si="44"/>
        <v>-81.103748756780305</v>
      </c>
      <c r="H152" s="34">
        <f t="shared" si="46"/>
        <v>144.22</v>
      </c>
      <c r="I152" s="34">
        <f t="shared" si="47"/>
        <v>151.3537037037037</v>
      </c>
      <c r="J152" s="48">
        <f t="shared" si="38"/>
        <v>-7.1337037037037021</v>
      </c>
      <c r="K152" s="23"/>
      <c r="L152" s="31">
        <f t="shared" si="42"/>
        <v>-0.99799337578383063</v>
      </c>
      <c r="M152" s="31">
        <f t="shared" si="45"/>
        <v>-2.99</v>
      </c>
      <c r="N152" s="31"/>
      <c r="O152" s="31"/>
      <c r="P152" s="18"/>
    </row>
    <row r="153" spans="1:16">
      <c r="A153" s="8">
        <f t="shared" si="41"/>
        <v>-233</v>
      </c>
      <c r="B153" s="13">
        <v>212.71</v>
      </c>
      <c r="F153" s="22">
        <f t="shared" si="43"/>
        <v>-80.042894879302935</v>
      </c>
      <c r="G153" s="22">
        <f t="shared" si="44"/>
        <v>-78.982041001825507</v>
      </c>
      <c r="H153" s="34">
        <f t="shared" si="46"/>
        <v>144.10333333333335</v>
      </c>
      <c r="I153" s="34">
        <f t="shared" si="47"/>
        <v>145.54981481481479</v>
      </c>
      <c r="J153" s="48">
        <f t="shared" si="38"/>
        <v>-1.4464814814814417</v>
      </c>
      <c r="K153" s="23"/>
      <c r="L153" s="31">
        <f t="shared" si="42"/>
        <v>-0.72380698607833349</v>
      </c>
      <c r="M153" s="31">
        <f t="shared" si="45"/>
        <v>-2.99</v>
      </c>
      <c r="N153" s="31"/>
      <c r="O153" s="31"/>
      <c r="P153" s="18"/>
    </row>
    <row r="154" spans="1:16">
      <c r="A154" s="8">
        <f t="shared" si="41"/>
        <v>-232</v>
      </c>
      <c r="B154" s="13">
        <v>216.32</v>
      </c>
      <c r="F154" s="22">
        <f t="shared" si="43"/>
        <v>-77.921187124348137</v>
      </c>
      <c r="G154" s="22">
        <f t="shared" si="44"/>
        <v>-76.860333246870709</v>
      </c>
      <c r="H154" s="34">
        <f t="shared" si="46"/>
        <v>140.68</v>
      </c>
      <c r="I154" s="34">
        <f t="shared" si="47"/>
        <v>146.97703703703704</v>
      </c>
      <c r="J154" s="48">
        <f t="shared" si="38"/>
        <v>-6.297037037037029</v>
      </c>
      <c r="K154" s="23"/>
      <c r="L154" s="31">
        <f t="shared" si="42"/>
        <v>-0.11094326336806169</v>
      </c>
      <c r="M154" s="31">
        <f t="shared" si="45"/>
        <v>-2.99</v>
      </c>
      <c r="N154" s="31"/>
      <c r="O154" s="31"/>
      <c r="P154" s="18"/>
    </row>
    <row r="155" spans="1:16">
      <c r="A155" s="8">
        <f t="shared" si="41"/>
        <v>-231</v>
      </c>
      <c r="B155" s="13">
        <v>214.32</v>
      </c>
      <c r="F155" s="22">
        <f t="shared" si="43"/>
        <v>-75.799479369393339</v>
      </c>
      <c r="G155" s="22">
        <f t="shared" si="44"/>
        <v>-74.738625491915911</v>
      </c>
      <c r="H155" s="34">
        <f t="shared" si="46"/>
        <v>143.53</v>
      </c>
      <c r="I155" s="34">
        <f t="shared" si="47"/>
        <v>147.05370370370369</v>
      </c>
      <c r="J155" s="48">
        <f t="shared" ref="J155:J157" si="48">H155-I155</f>
        <v>-3.5237037037036885</v>
      </c>
      <c r="K155" s="23"/>
      <c r="L155" s="31">
        <f t="shared" si="42"/>
        <v>0.55383204526907504</v>
      </c>
      <c r="M155" s="31">
        <f t="shared" si="45"/>
        <v>-2.99</v>
      </c>
      <c r="N155" s="31"/>
      <c r="O155" s="31"/>
      <c r="P155" s="18"/>
    </row>
    <row r="156" spans="1:16">
      <c r="A156" s="8">
        <f t="shared" si="41"/>
        <v>-230</v>
      </c>
      <c r="B156" s="13">
        <v>367.72</v>
      </c>
      <c r="F156" s="22">
        <f t="shared" si="43"/>
        <v>-73.677771614438541</v>
      </c>
      <c r="G156" s="22">
        <f t="shared" si="44"/>
        <v>-72.616917736961113</v>
      </c>
      <c r="H156" s="34">
        <f t="shared" si="46"/>
        <v>155.01</v>
      </c>
      <c r="I156" s="34">
        <f t="shared" si="47"/>
        <v>145.04148148148153</v>
      </c>
      <c r="J156" s="48">
        <f t="shared" si="48"/>
        <v>9.968518518518465</v>
      </c>
      <c r="K156" s="23"/>
      <c r="L156" s="31">
        <f t="shared" si="42"/>
        <v>0.95946318476729087</v>
      </c>
      <c r="M156" s="31">
        <f t="shared" si="45"/>
        <v>-2.99</v>
      </c>
      <c r="N156" s="31"/>
      <c r="O156" s="31"/>
      <c r="P156" s="18"/>
    </row>
    <row r="157" spans="1:16">
      <c r="A157" s="8">
        <f t="shared" si="41"/>
        <v>-229</v>
      </c>
      <c r="B157" s="13">
        <v>425.24</v>
      </c>
      <c r="F157" s="22">
        <f t="shared" si="43"/>
        <v>-71.556063859483743</v>
      </c>
      <c r="G157" s="22">
        <f t="shared" si="44"/>
        <v>-70.495209982006315</v>
      </c>
      <c r="H157" s="34">
        <f t="shared" si="46"/>
        <v>156.55000000000001</v>
      </c>
      <c r="I157" s="34">
        <f t="shared" si="47"/>
        <v>142.88851851851851</v>
      </c>
      <c r="J157" s="48">
        <f t="shared" si="48"/>
        <v>13.661481481481502</v>
      </c>
      <c r="K157" s="23"/>
      <c r="L157" s="31">
        <f t="shared" si="42"/>
        <v>0.91615083686728982</v>
      </c>
      <c r="M157" s="31">
        <f t="shared" si="45"/>
        <v>-2.99</v>
      </c>
      <c r="N157" s="31"/>
      <c r="O157" s="31"/>
      <c r="P157" s="18"/>
    </row>
    <row r="158" spans="1:16">
      <c r="A158" s="8">
        <f t="shared" si="41"/>
        <v>-228</v>
      </c>
      <c r="B158" s="13">
        <v>481.26</v>
      </c>
      <c r="F158" s="22">
        <f t="shared" si="43"/>
        <v>-69.434356104528945</v>
      </c>
      <c r="G158" s="52">
        <f t="shared" si="44"/>
        <v>-68.373502227051517</v>
      </c>
      <c r="H158" s="34">
        <f t="shared" si="46"/>
        <v>148.92000000000002</v>
      </c>
      <c r="I158" s="34">
        <f t="shared" ref="I158" si="49">AVERAGE(H154:H162)</f>
        <v>140.18259259259261</v>
      </c>
      <c r="J158" s="48">
        <f t="shared" ref="J158" si="50">H158-I158</f>
        <v>8.7374074074074031</v>
      </c>
      <c r="K158" s="23"/>
      <c r="L158" s="31">
        <f t="shared" si="42"/>
        <v>0.44416133051480605</v>
      </c>
      <c r="M158" s="31">
        <f t="shared" si="45"/>
        <v>-2.99</v>
      </c>
    </row>
    <row r="159" spans="1:16">
      <c r="A159" s="8">
        <f t="shared" si="41"/>
        <v>-227</v>
      </c>
      <c r="B159" s="13">
        <v>444.19</v>
      </c>
      <c r="F159" s="22">
        <f t="shared" si="43"/>
        <v>-67.312648349574147</v>
      </c>
      <c r="G159" s="22">
        <f t="shared" si="44"/>
        <v>-66.251794472096719</v>
      </c>
      <c r="H159" s="34">
        <f t="shared" si="46"/>
        <v>140.01499999999999</v>
      </c>
      <c r="I159" s="34"/>
      <c r="J159" s="22"/>
      <c r="K159" s="23"/>
      <c r="L159" s="31">
        <f t="shared" si="42"/>
        <v>-0.23565619868903934</v>
      </c>
      <c r="M159" s="31">
        <f t="shared" si="45"/>
        <v>-2.99</v>
      </c>
    </row>
    <row r="160" spans="1:16">
      <c r="A160" s="8">
        <f t="shared" si="41"/>
        <v>-226</v>
      </c>
      <c r="B160" s="13">
        <v>401.38</v>
      </c>
      <c r="F160" s="22">
        <f t="shared" si="43"/>
        <v>-65.190940594619349</v>
      </c>
      <c r="G160" s="22">
        <f t="shared" si="44"/>
        <v>-64.130086717141921</v>
      </c>
      <c r="H160" s="34">
        <f t="shared" si="46"/>
        <v>132.345</v>
      </c>
      <c r="I160" s="34"/>
      <c r="J160" s="22"/>
      <c r="K160" s="23"/>
      <c r="L160" s="31">
        <f t="shared" si="42"/>
        <v>-0.80520757349920213</v>
      </c>
      <c r="M160" s="31">
        <f t="shared" si="45"/>
        <v>-2.99</v>
      </c>
    </row>
    <row r="161" spans="1:13">
      <c r="A161" s="8">
        <f t="shared" si="41"/>
        <v>-225</v>
      </c>
      <c r="B161" s="13">
        <v>396.94</v>
      </c>
      <c r="F161" s="22">
        <f t="shared" si="43"/>
        <v>-63.069232839664551</v>
      </c>
      <c r="G161" s="22">
        <f t="shared" si="44"/>
        <v>-62.008378962187123</v>
      </c>
      <c r="H161" s="34">
        <f t="shared" si="46"/>
        <v>124.84333333333332</v>
      </c>
      <c r="I161" s="34"/>
      <c r="J161" s="22"/>
      <c r="K161" s="23"/>
      <c r="L161" s="31">
        <f t="shared" si="42"/>
        <v>-0.99799337578383918</v>
      </c>
      <c r="M161" s="31">
        <f t="shared" si="45"/>
        <v>-2.99</v>
      </c>
    </row>
    <row r="162" spans="1:13">
      <c r="A162" s="8">
        <f t="shared" si="41"/>
        <v>-224</v>
      </c>
      <c r="B162" s="13">
        <v>381.84</v>
      </c>
      <c r="F162" s="22">
        <f t="shared" si="43"/>
        <v>-60.947525084709753</v>
      </c>
      <c r="G162" s="22">
        <f t="shared" si="44"/>
        <v>-59.886671207232325</v>
      </c>
      <c r="H162" s="34">
        <f t="shared" si="46"/>
        <v>119.75</v>
      </c>
      <c r="I162" s="34"/>
      <c r="J162" s="22"/>
      <c r="K162" s="23"/>
      <c r="L162" s="31">
        <f t="shared" ref="L162:L170" si="51" xml:space="preserve"> SIN((2*PI()*(G162-2000+M162)/19.0953697945932) + 5.663651193)</f>
        <v>-0.72380698607819149</v>
      </c>
      <c r="M162" s="31">
        <f t="shared" si="45"/>
        <v>-2.99</v>
      </c>
    </row>
    <row r="163" spans="1:13">
      <c r="A163" s="8">
        <f t="shared" si="41"/>
        <v>-223</v>
      </c>
      <c r="B163" s="13">
        <v>369</v>
      </c>
      <c r="F163" s="22">
        <f t="shared" si="43"/>
        <v>-58.825817329754955</v>
      </c>
      <c r="G163" s="22">
        <f t="shared" si="44"/>
        <v>-57.764963452277527</v>
      </c>
      <c r="H163" s="34"/>
      <c r="I163" s="34"/>
      <c r="J163" s="22"/>
      <c r="K163" s="23"/>
      <c r="L163" s="31">
        <f t="shared" si="51"/>
        <v>-0.11094326336808312</v>
      </c>
      <c r="M163" s="31">
        <f t="shared" si="45"/>
        <v>-2.99</v>
      </c>
    </row>
    <row r="164" spans="1:13">
      <c r="A164" s="8">
        <f t="shared" si="41"/>
        <v>-222</v>
      </c>
      <c r="B164" s="13">
        <v>355.13</v>
      </c>
      <c r="F164" s="22">
        <f t="shared" si="43"/>
        <v>-56.704109574800157</v>
      </c>
      <c r="G164" s="22">
        <f t="shared" si="44"/>
        <v>-55.643255697322729</v>
      </c>
      <c r="H164" s="34"/>
      <c r="I164" s="34"/>
      <c r="J164" s="22"/>
      <c r="K164" s="23"/>
      <c r="L164" s="31">
        <f t="shared" si="51"/>
        <v>0.55383204526905705</v>
      </c>
      <c r="M164" s="31">
        <f t="shared" si="45"/>
        <v>-2.99</v>
      </c>
    </row>
    <row r="165" spans="1:13">
      <c r="A165" s="8">
        <f t="shared" si="41"/>
        <v>-221</v>
      </c>
      <c r="B165" s="13">
        <v>377.55</v>
      </c>
      <c r="F165" s="22">
        <f t="shared" si="43"/>
        <v>-54.582401819845359</v>
      </c>
      <c r="G165" s="22">
        <f t="shared" si="44"/>
        <v>-53.521547942367931</v>
      </c>
      <c r="H165" s="34"/>
      <c r="I165" s="34"/>
      <c r="J165" s="22"/>
      <c r="K165" s="23"/>
      <c r="L165" s="31">
        <f t="shared" si="51"/>
        <v>0.95946318476728476</v>
      </c>
      <c r="M165" s="31">
        <f t="shared" si="45"/>
        <v>-2.99</v>
      </c>
    </row>
    <row r="166" spans="1:13">
      <c r="A166" s="8">
        <f t="shared" si="41"/>
        <v>-220</v>
      </c>
      <c r="B166" s="13">
        <v>366.55</v>
      </c>
      <c r="F166" s="22">
        <f t="shared" si="43"/>
        <v>-52.460694064890561</v>
      </c>
      <c r="G166" s="22">
        <f t="shared" si="44"/>
        <v>-51.399840187413133</v>
      </c>
      <c r="H166" s="34"/>
      <c r="I166" s="34"/>
      <c r="J166" s="22"/>
      <c r="K166" s="23"/>
      <c r="L166" s="31">
        <f t="shared" si="51"/>
        <v>0.916150836867344</v>
      </c>
      <c r="M166" s="31">
        <f t="shared" si="45"/>
        <v>-2.99</v>
      </c>
    </row>
    <row r="167" spans="1:13">
      <c r="A167" s="8">
        <f t="shared" si="41"/>
        <v>-219</v>
      </c>
      <c r="B167" s="13">
        <v>352.24</v>
      </c>
      <c r="F167" s="22">
        <f t="shared" si="43"/>
        <v>-50.338986309935763</v>
      </c>
      <c r="G167" s="22">
        <f t="shared" si="44"/>
        <v>-49.278132432458335</v>
      </c>
      <c r="H167" s="34"/>
      <c r="I167" s="34"/>
      <c r="J167" s="22"/>
      <c r="K167" s="23"/>
      <c r="L167" s="31">
        <f t="shared" si="51"/>
        <v>0.44416133051472351</v>
      </c>
      <c r="M167" s="31">
        <f t="shared" si="45"/>
        <v>-2.99</v>
      </c>
    </row>
    <row r="168" spans="1:13">
      <c r="A168" s="8">
        <f t="shared" si="41"/>
        <v>-218</v>
      </c>
      <c r="B168" s="13">
        <v>345.48</v>
      </c>
      <c r="F168" s="22">
        <f t="shared" si="43"/>
        <v>-48.217278554980965</v>
      </c>
      <c r="G168" s="22">
        <f t="shared" si="44"/>
        <v>-47.156424677503537</v>
      </c>
      <c r="H168" s="34"/>
      <c r="I168" s="34"/>
      <c r="J168" s="22"/>
      <c r="K168" s="23"/>
      <c r="L168" s="31">
        <f t="shared" si="51"/>
        <v>-0.23565619868890791</v>
      </c>
      <c r="M168" s="31">
        <f t="shared" si="45"/>
        <v>-2.99</v>
      </c>
    </row>
    <row r="169" spans="1:13">
      <c r="A169" s="8">
        <f t="shared" si="41"/>
        <v>-217</v>
      </c>
      <c r="B169" s="13">
        <v>349.12</v>
      </c>
      <c r="F169" s="22">
        <f t="shared" si="43"/>
        <v>-46.095570800026167</v>
      </c>
      <c r="G169" s="22">
        <f t="shared" si="44"/>
        <v>-45.034716922548739</v>
      </c>
      <c r="H169" s="34"/>
      <c r="I169" s="34"/>
      <c r="J169" s="22"/>
      <c r="K169" s="23"/>
      <c r="L169" s="31">
        <f t="shared" si="51"/>
        <v>-0.80520757349925676</v>
      </c>
      <c r="M169" s="31">
        <f t="shared" si="45"/>
        <v>-2.99</v>
      </c>
    </row>
    <row r="170" spans="1:13">
      <c r="A170" s="8">
        <f t="shared" si="41"/>
        <v>-216</v>
      </c>
      <c r="B170" s="13">
        <v>355.7</v>
      </c>
      <c r="F170" s="22">
        <f t="shared" si="43"/>
        <v>-43.973863045071369</v>
      </c>
      <c r="G170" s="22">
        <f t="shared" si="44"/>
        <v>-42.913009167593941</v>
      </c>
      <c r="H170" s="34"/>
      <c r="I170" s="34"/>
      <c r="J170" s="22"/>
      <c r="K170" s="23"/>
      <c r="L170" s="31">
        <f t="shared" si="51"/>
        <v>-0.99799337578384062</v>
      </c>
      <c r="M170" s="31">
        <f t="shared" si="45"/>
        <v>-2.99</v>
      </c>
    </row>
    <row r="171" spans="1:13">
      <c r="A171" s="8">
        <f t="shared" si="41"/>
        <v>-215</v>
      </c>
      <c r="B171" s="13">
        <v>359.34</v>
      </c>
      <c r="F171" s="22"/>
      <c r="G171" s="22"/>
      <c r="H171" s="34"/>
      <c r="I171" s="34"/>
      <c r="J171" s="22"/>
      <c r="K171" s="23"/>
    </row>
    <row r="172" spans="1:13">
      <c r="A172" s="8">
        <f t="shared" si="41"/>
        <v>-214</v>
      </c>
      <c r="B172" s="13">
        <v>365.92</v>
      </c>
      <c r="F172" s="22"/>
      <c r="G172" s="22"/>
      <c r="H172" s="34"/>
      <c r="I172" s="34"/>
      <c r="J172" s="22"/>
      <c r="K172" s="23"/>
    </row>
    <row r="173" spans="1:13">
      <c r="A173" s="8">
        <f t="shared" si="41"/>
        <v>-213</v>
      </c>
      <c r="B173" s="13">
        <v>369.37</v>
      </c>
      <c r="F173" s="22"/>
      <c r="G173" s="22"/>
      <c r="H173" s="34"/>
      <c r="I173" s="34"/>
      <c r="J173" s="22"/>
      <c r="K173" s="23"/>
    </row>
    <row r="174" spans="1:13">
      <c r="A174" s="8">
        <f t="shared" si="41"/>
        <v>-212</v>
      </c>
      <c r="B174" s="13">
        <v>374.99</v>
      </c>
      <c r="F174" s="22"/>
      <c r="G174" s="22"/>
      <c r="H174" s="34"/>
      <c r="I174" s="34"/>
      <c r="J174" s="22"/>
      <c r="K174" s="23"/>
    </row>
    <row r="175" spans="1:13">
      <c r="A175" s="8">
        <f t="shared" si="41"/>
        <v>-211</v>
      </c>
      <c r="B175" s="13">
        <v>375.08</v>
      </c>
      <c r="F175" s="22"/>
      <c r="G175" s="22"/>
      <c r="H175" s="34"/>
      <c r="I175" s="34"/>
      <c r="J175" s="22"/>
      <c r="K175" s="23"/>
    </row>
    <row r="176" spans="1:13">
      <c r="A176" s="8">
        <f t="shared" si="41"/>
        <v>-210</v>
      </c>
      <c r="B176" s="13">
        <v>392.03</v>
      </c>
    </row>
    <row r="177" spans="1:2">
      <c r="A177" s="8">
        <f t="shared" si="41"/>
        <v>-209</v>
      </c>
      <c r="B177" s="13">
        <v>429.25</v>
      </c>
    </row>
    <row r="178" spans="1:2">
      <c r="A178" s="8">
        <f t="shared" si="41"/>
        <v>-208</v>
      </c>
      <c r="B178" s="13">
        <v>469.87</v>
      </c>
    </row>
    <row r="179" spans="1:2">
      <c r="A179" s="8">
        <f t="shared" si="41"/>
        <v>-207</v>
      </c>
      <c r="B179" s="13">
        <v>500.77</v>
      </c>
    </row>
    <row r="180" spans="1:2">
      <c r="A180" s="8">
        <f t="shared" si="41"/>
        <v>-206</v>
      </c>
      <c r="B180" s="13">
        <v>548.6</v>
      </c>
    </row>
    <row r="181" spans="1:2">
      <c r="A181" s="8">
        <f t="shared" si="41"/>
        <v>-205</v>
      </c>
      <c r="B181" s="13">
        <v>608</v>
      </c>
    </row>
    <row r="182" spans="1:2">
      <c r="A182" s="8">
        <f t="shared" si="41"/>
        <v>-204</v>
      </c>
      <c r="B182" s="13">
        <v>664.37</v>
      </c>
    </row>
    <row r="183" spans="1:2">
      <c r="A183" s="8">
        <f t="shared" si="41"/>
        <v>-203</v>
      </c>
      <c r="B183" s="13">
        <v>525.07000000000005</v>
      </c>
    </row>
    <row r="184" spans="1:2">
      <c r="A184" s="8">
        <f t="shared" si="41"/>
        <v>-202</v>
      </c>
      <c r="B184" s="13">
        <v>591.34</v>
      </c>
    </row>
    <row r="185" spans="1:2">
      <c r="A185" s="8">
        <f t="shared" si="41"/>
        <v>-201</v>
      </c>
      <c r="B185" s="13">
        <v>569.75</v>
      </c>
    </row>
    <row r="186" spans="1:2">
      <c r="A186" s="8">
        <f t="shared" si="41"/>
        <v>-200</v>
      </c>
      <c r="B186" s="13">
        <v>563.21</v>
      </c>
    </row>
    <row r="187" spans="1:2">
      <c r="A187" s="8">
        <f t="shared" si="41"/>
        <v>-199</v>
      </c>
      <c r="B187" s="13">
        <v>558.15</v>
      </c>
    </row>
    <row r="188" spans="1:2">
      <c r="A188" s="8">
        <f t="shared" si="41"/>
        <v>-198</v>
      </c>
      <c r="B188" s="13">
        <v>552.34</v>
      </c>
    </row>
    <row r="189" spans="1:2">
      <c r="A189" s="8">
        <f t="shared" si="41"/>
        <v>-197</v>
      </c>
      <c r="B189" s="13">
        <v>547.12</v>
      </c>
    </row>
    <row r="190" spans="1:2">
      <c r="A190" s="8">
        <f t="shared" si="41"/>
        <v>-196</v>
      </c>
      <c r="B190" s="13">
        <v>550.29999999999995</v>
      </c>
    </row>
    <row r="191" spans="1:2">
      <c r="A191" s="8">
        <f t="shared" si="41"/>
        <v>-195</v>
      </c>
      <c r="B191" s="13">
        <v>457.25</v>
      </c>
    </row>
    <row r="192" spans="1:2">
      <c r="A192" s="8">
        <f t="shared" si="41"/>
        <v>-194</v>
      </c>
      <c r="B192" s="13">
        <v>415.38</v>
      </c>
    </row>
    <row r="193" spans="1:2">
      <c r="A193" s="8">
        <f t="shared" si="41"/>
        <v>-193</v>
      </c>
      <c r="B193" s="13">
        <v>354.62</v>
      </c>
    </row>
    <row r="194" spans="1:2">
      <c r="A194" s="8">
        <f t="shared" ref="A194:A257" si="52">A193+1</f>
        <v>-192</v>
      </c>
      <c r="B194" s="13">
        <v>362.17</v>
      </c>
    </row>
    <row r="195" spans="1:2">
      <c r="A195" s="8">
        <f t="shared" si="52"/>
        <v>-191</v>
      </c>
      <c r="B195" s="13">
        <v>462.93</v>
      </c>
    </row>
    <row r="196" spans="1:2">
      <c r="A196" s="8">
        <f t="shared" si="52"/>
        <v>-190</v>
      </c>
      <c r="B196" s="13">
        <v>527.32000000000005</v>
      </c>
    </row>
    <row r="197" spans="1:2">
      <c r="A197" s="8">
        <f t="shared" si="52"/>
        <v>-189</v>
      </c>
      <c r="B197" s="13">
        <v>681.68</v>
      </c>
    </row>
    <row r="198" spans="1:2">
      <c r="A198" s="8">
        <f t="shared" si="52"/>
        <v>-188</v>
      </c>
      <c r="B198" s="13">
        <v>905.85</v>
      </c>
    </row>
    <row r="199" spans="1:2">
      <c r="A199" s="8">
        <f t="shared" si="52"/>
        <v>-187</v>
      </c>
      <c r="B199" s="13">
        <v>1129.26</v>
      </c>
    </row>
    <row r="200" spans="1:2">
      <c r="A200" s="8">
        <f t="shared" si="52"/>
        <v>-186</v>
      </c>
      <c r="B200" s="13">
        <v>735.56</v>
      </c>
    </row>
    <row r="201" spans="1:2">
      <c r="A201" s="8">
        <f t="shared" si="52"/>
        <v>-185</v>
      </c>
      <c r="B201" s="13">
        <v>592.88</v>
      </c>
    </row>
    <row r="202" spans="1:2">
      <c r="A202" s="8">
        <f t="shared" si="52"/>
        <v>-184</v>
      </c>
      <c r="B202" s="13">
        <v>430.73</v>
      </c>
    </row>
    <row r="203" spans="1:2">
      <c r="A203" s="8">
        <f t="shared" si="52"/>
        <v>-183</v>
      </c>
      <c r="B203" s="13">
        <v>463.02</v>
      </c>
    </row>
    <row r="204" spans="1:2">
      <c r="A204" s="8">
        <f t="shared" si="52"/>
        <v>-182</v>
      </c>
      <c r="B204" s="13">
        <v>550.52</v>
      </c>
    </row>
    <row r="205" spans="1:2">
      <c r="A205" s="8">
        <f t="shared" si="52"/>
        <v>-181</v>
      </c>
      <c r="B205" s="13">
        <v>554.1</v>
      </c>
    </row>
    <row r="206" spans="1:2">
      <c r="A206" s="8">
        <f t="shared" si="52"/>
        <v>-180</v>
      </c>
      <c r="B206" s="13">
        <v>414.9</v>
      </c>
    </row>
    <row r="207" spans="1:2">
      <c r="A207" s="8">
        <f t="shared" si="52"/>
        <v>-179</v>
      </c>
      <c r="B207" s="13">
        <v>365.88</v>
      </c>
    </row>
    <row r="208" spans="1:2">
      <c r="A208" s="8">
        <f t="shared" si="52"/>
        <v>-178</v>
      </c>
      <c r="B208" s="13">
        <v>411.78</v>
      </c>
    </row>
    <row r="209" spans="1:2">
      <c r="A209" s="8">
        <f t="shared" si="52"/>
        <v>-177</v>
      </c>
      <c r="B209" s="13">
        <v>368.78</v>
      </c>
    </row>
    <row r="210" spans="1:2">
      <c r="A210" s="8">
        <f t="shared" si="52"/>
        <v>-176</v>
      </c>
      <c r="B210" s="13">
        <v>414.45</v>
      </c>
    </row>
    <row r="211" spans="1:2">
      <c r="A211" s="8">
        <f t="shared" si="52"/>
        <v>-175</v>
      </c>
      <c r="B211" s="13">
        <v>457</v>
      </c>
    </row>
    <row r="212" spans="1:2">
      <c r="A212" s="8">
        <f t="shared" si="52"/>
        <v>-174</v>
      </c>
      <c r="B212" s="13">
        <v>500.09</v>
      </c>
    </row>
    <row r="213" spans="1:2">
      <c r="A213" s="8">
        <f t="shared" si="52"/>
        <v>-173</v>
      </c>
      <c r="B213" s="13">
        <v>543.17999999999995</v>
      </c>
    </row>
    <row r="214" spans="1:2">
      <c r="A214" s="8">
        <f t="shared" si="52"/>
        <v>-172</v>
      </c>
      <c r="B214" s="13">
        <v>582.39</v>
      </c>
    </row>
    <row r="215" spans="1:2">
      <c r="A215" s="8">
        <f t="shared" si="52"/>
        <v>-171</v>
      </c>
      <c r="B215" s="13">
        <v>579.89</v>
      </c>
    </row>
    <row r="216" spans="1:2">
      <c r="A216" s="8">
        <f t="shared" si="52"/>
        <v>-170</v>
      </c>
      <c r="B216" s="13">
        <v>612.15</v>
      </c>
    </row>
    <row r="217" spans="1:2">
      <c r="A217" s="8">
        <f t="shared" si="52"/>
        <v>-169</v>
      </c>
      <c r="B217" s="13">
        <v>704.21</v>
      </c>
    </row>
    <row r="218" spans="1:2">
      <c r="A218" s="8">
        <f t="shared" si="52"/>
        <v>-168</v>
      </c>
      <c r="B218" s="13">
        <v>800.5</v>
      </c>
    </row>
    <row r="219" spans="1:2">
      <c r="A219" s="8">
        <f t="shared" si="52"/>
        <v>-167</v>
      </c>
      <c r="B219" s="13">
        <v>883.73</v>
      </c>
    </row>
    <row r="220" spans="1:2">
      <c r="A220" s="8">
        <f t="shared" si="52"/>
        <v>-166</v>
      </c>
      <c r="B220" s="13">
        <v>962.06</v>
      </c>
    </row>
    <row r="221" spans="1:2">
      <c r="A221" s="8">
        <f t="shared" si="52"/>
        <v>-165</v>
      </c>
      <c r="B221" s="13">
        <v>1037.8499999999999</v>
      </c>
    </row>
    <row r="222" spans="1:2">
      <c r="A222" s="8">
        <f t="shared" si="52"/>
        <v>-164</v>
      </c>
      <c r="B222" s="13">
        <v>783.6</v>
      </c>
    </row>
    <row r="223" spans="1:2">
      <c r="A223" s="8">
        <f t="shared" si="52"/>
        <v>-163</v>
      </c>
      <c r="B223" s="13">
        <v>559.51</v>
      </c>
    </row>
    <row r="224" spans="1:2">
      <c r="A224" s="8">
        <f t="shared" si="52"/>
        <v>-162</v>
      </c>
      <c r="B224" s="13">
        <v>617.32000000000005</v>
      </c>
    </row>
    <row r="225" spans="1:2">
      <c r="A225" s="8">
        <f t="shared" si="52"/>
        <v>-161</v>
      </c>
      <c r="B225" s="13">
        <v>575.33000000000004</v>
      </c>
    </row>
    <row r="226" spans="1:2">
      <c r="A226" s="8">
        <f t="shared" si="52"/>
        <v>-160</v>
      </c>
      <c r="B226" s="13">
        <v>446</v>
      </c>
    </row>
    <row r="227" spans="1:2">
      <c r="A227" s="8">
        <f t="shared" si="52"/>
        <v>-159</v>
      </c>
      <c r="B227" s="13">
        <v>369.11</v>
      </c>
    </row>
    <row r="228" spans="1:2">
      <c r="A228" s="8">
        <f t="shared" si="52"/>
        <v>-158</v>
      </c>
      <c r="B228" s="13">
        <v>364.55</v>
      </c>
    </row>
    <row r="229" spans="1:2">
      <c r="A229" s="8">
        <f t="shared" si="52"/>
        <v>-157</v>
      </c>
      <c r="B229" s="13">
        <v>421.33</v>
      </c>
    </row>
    <row r="230" spans="1:2">
      <c r="A230" s="8">
        <f t="shared" si="52"/>
        <v>-156</v>
      </c>
      <c r="B230" s="13">
        <v>595.53</v>
      </c>
    </row>
    <row r="231" spans="1:2">
      <c r="A231" s="8">
        <f t="shared" si="52"/>
        <v>-155</v>
      </c>
      <c r="B231" s="13">
        <v>519.79999999999995</v>
      </c>
    </row>
    <row r="232" spans="1:2">
      <c r="A232" s="8">
        <f t="shared" si="52"/>
        <v>-154</v>
      </c>
      <c r="B232" s="13">
        <v>440.89</v>
      </c>
    </row>
    <row r="233" spans="1:2">
      <c r="A233" s="8">
        <f t="shared" si="52"/>
        <v>-153</v>
      </c>
      <c r="B233" s="13">
        <v>468.07</v>
      </c>
    </row>
    <row r="234" spans="1:2">
      <c r="A234" s="8">
        <f t="shared" si="52"/>
        <v>-152</v>
      </c>
      <c r="B234" s="13">
        <v>475.87</v>
      </c>
    </row>
    <row r="235" spans="1:2">
      <c r="A235" s="8">
        <f t="shared" si="52"/>
        <v>-151</v>
      </c>
      <c r="B235" s="13">
        <v>484.22</v>
      </c>
    </row>
    <row r="236" spans="1:2">
      <c r="A236" s="8">
        <f t="shared" si="52"/>
        <v>-150</v>
      </c>
      <c r="B236" s="13">
        <v>492.56</v>
      </c>
    </row>
    <row r="237" spans="1:2">
      <c r="A237" s="8">
        <f t="shared" si="52"/>
        <v>-149</v>
      </c>
      <c r="B237" s="13">
        <v>504.38</v>
      </c>
    </row>
    <row r="238" spans="1:2">
      <c r="A238" s="8">
        <f t="shared" si="52"/>
        <v>-148</v>
      </c>
      <c r="B238" s="13">
        <v>497.6</v>
      </c>
    </row>
    <row r="239" spans="1:2">
      <c r="A239" s="8">
        <f t="shared" si="52"/>
        <v>-147</v>
      </c>
      <c r="B239" s="13">
        <v>490.29</v>
      </c>
    </row>
    <row r="240" spans="1:2">
      <c r="A240" s="8">
        <f t="shared" si="52"/>
        <v>-146</v>
      </c>
      <c r="B240" s="13">
        <v>483.51</v>
      </c>
    </row>
    <row r="241" spans="1:2">
      <c r="A241" s="8">
        <f t="shared" si="52"/>
        <v>-145</v>
      </c>
      <c r="B241" s="13">
        <v>476.74</v>
      </c>
    </row>
    <row r="242" spans="1:2">
      <c r="A242" s="8">
        <f t="shared" si="52"/>
        <v>-144</v>
      </c>
      <c r="B242" s="13">
        <v>469.42</v>
      </c>
    </row>
    <row r="243" spans="1:2">
      <c r="A243" s="8">
        <f t="shared" si="52"/>
        <v>-143</v>
      </c>
      <c r="B243" s="13">
        <v>476.96</v>
      </c>
    </row>
    <row r="244" spans="1:2">
      <c r="A244" s="8">
        <f t="shared" si="52"/>
        <v>-142</v>
      </c>
      <c r="B244" s="13">
        <v>496.79</v>
      </c>
    </row>
    <row r="245" spans="1:2">
      <c r="A245" s="8">
        <f t="shared" si="52"/>
        <v>-141</v>
      </c>
      <c r="B245" s="13">
        <v>571.86</v>
      </c>
    </row>
    <row r="246" spans="1:2">
      <c r="A246" s="8">
        <f t="shared" si="52"/>
        <v>-140</v>
      </c>
      <c r="B246" s="13">
        <v>589.9</v>
      </c>
    </row>
    <row r="247" spans="1:2">
      <c r="A247" s="8">
        <f t="shared" si="52"/>
        <v>-139</v>
      </c>
      <c r="B247" s="13">
        <v>570.38</v>
      </c>
    </row>
    <row r="248" spans="1:2">
      <c r="A248" s="8">
        <f t="shared" si="52"/>
        <v>-138</v>
      </c>
      <c r="B248" s="13">
        <v>521</v>
      </c>
    </row>
    <row r="249" spans="1:2">
      <c r="A249" s="8">
        <f t="shared" si="52"/>
        <v>-137</v>
      </c>
      <c r="B249" s="13">
        <v>496.43</v>
      </c>
    </row>
    <row r="250" spans="1:2">
      <c r="A250" s="8">
        <f t="shared" si="52"/>
        <v>-136</v>
      </c>
      <c r="B250" s="13">
        <v>383</v>
      </c>
    </row>
    <row r="251" spans="1:2">
      <c r="A251" s="8">
        <f t="shared" si="52"/>
        <v>-135</v>
      </c>
      <c r="B251" s="13">
        <v>389.38</v>
      </c>
    </row>
    <row r="252" spans="1:2">
      <c r="A252" s="8">
        <f t="shared" si="52"/>
        <v>-134</v>
      </c>
      <c r="B252" s="13">
        <v>481.68</v>
      </c>
    </row>
    <row r="253" spans="1:2">
      <c r="A253" s="8">
        <f t="shared" si="52"/>
        <v>-133</v>
      </c>
      <c r="B253" s="13">
        <v>547.29</v>
      </c>
    </row>
    <row r="254" spans="1:2">
      <c r="A254" s="8">
        <f t="shared" si="52"/>
        <v>-132</v>
      </c>
      <c r="B254" s="13">
        <v>465.58</v>
      </c>
    </row>
    <row r="255" spans="1:2">
      <c r="A255" s="8">
        <f t="shared" si="52"/>
        <v>-131</v>
      </c>
      <c r="B255" s="13">
        <v>485.39</v>
      </c>
    </row>
    <row r="256" spans="1:2">
      <c r="A256" s="8">
        <f t="shared" si="52"/>
        <v>-130</v>
      </c>
      <c r="B256" s="13">
        <v>511.68</v>
      </c>
    </row>
    <row r="257" spans="1:2">
      <c r="A257" s="8">
        <f t="shared" si="52"/>
        <v>-129</v>
      </c>
      <c r="B257" s="13">
        <v>534.23</v>
      </c>
    </row>
    <row r="258" spans="1:2">
      <c r="A258" s="8">
        <f t="shared" ref="A258:A321" si="53">A257+1</f>
        <v>-128</v>
      </c>
      <c r="B258" s="13">
        <v>469.91</v>
      </c>
    </row>
    <row r="259" spans="1:2">
      <c r="A259" s="8">
        <f t="shared" si="53"/>
        <v>-127</v>
      </c>
      <c r="B259" s="13">
        <v>409.82</v>
      </c>
    </row>
    <row r="260" spans="1:2">
      <c r="A260" s="8">
        <f t="shared" si="53"/>
        <v>-126</v>
      </c>
      <c r="B260" s="13">
        <v>361.31</v>
      </c>
    </row>
    <row r="261" spans="1:2">
      <c r="A261" s="8">
        <f t="shared" si="53"/>
        <v>-125</v>
      </c>
      <c r="B261" s="13">
        <v>285.45</v>
      </c>
    </row>
    <row r="262" spans="1:2">
      <c r="A262" s="8">
        <f t="shared" si="53"/>
        <v>-124</v>
      </c>
      <c r="B262" s="13">
        <v>289.68</v>
      </c>
    </row>
    <row r="263" spans="1:2">
      <c r="A263" s="8">
        <f t="shared" si="53"/>
        <v>-123</v>
      </c>
      <c r="B263" s="13">
        <v>229.75</v>
      </c>
    </row>
    <row r="264" spans="1:2">
      <c r="A264" s="8">
        <f t="shared" si="53"/>
        <v>-122</v>
      </c>
      <c r="B264" s="13">
        <v>294.62</v>
      </c>
    </row>
    <row r="265" spans="1:2">
      <c r="A265" s="8">
        <f t="shared" si="53"/>
        <v>-121</v>
      </c>
      <c r="B265" s="13">
        <v>255.35</v>
      </c>
    </row>
    <row r="266" spans="1:2">
      <c r="A266" s="8">
        <f t="shared" si="53"/>
        <v>-120</v>
      </c>
      <c r="B266" s="13">
        <v>220.54</v>
      </c>
    </row>
    <row r="267" spans="1:2">
      <c r="A267" s="8">
        <f t="shared" si="53"/>
        <v>-119</v>
      </c>
      <c r="B267" s="13">
        <v>186.04</v>
      </c>
    </row>
    <row r="268" spans="1:2">
      <c r="A268" s="8">
        <f t="shared" si="53"/>
        <v>-118</v>
      </c>
      <c r="B268" s="13">
        <v>156.52000000000001</v>
      </c>
    </row>
    <row r="269" spans="1:2">
      <c r="A269" s="8">
        <f t="shared" si="53"/>
        <v>-117</v>
      </c>
      <c r="B269" s="13">
        <v>256.95</v>
      </c>
    </row>
    <row r="270" spans="1:2">
      <c r="A270" s="8">
        <f t="shared" si="53"/>
        <v>-116</v>
      </c>
      <c r="B270" s="13">
        <v>307.64999999999998</v>
      </c>
    </row>
    <row r="271" spans="1:2">
      <c r="A271" s="8">
        <f t="shared" si="53"/>
        <v>-115</v>
      </c>
      <c r="B271" s="13">
        <v>329.45</v>
      </c>
    </row>
    <row r="272" spans="1:2">
      <c r="A272" s="8">
        <f t="shared" si="53"/>
        <v>-114</v>
      </c>
      <c r="B272" s="13">
        <v>354.15</v>
      </c>
    </row>
    <row r="273" spans="1:2">
      <c r="A273" s="8">
        <f t="shared" si="53"/>
        <v>-113</v>
      </c>
      <c r="B273" s="13">
        <v>377.97</v>
      </c>
    </row>
    <row r="274" spans="1:2">
      <c r="A274" s="8">
        <f t="shared" si="53"/>
        <v>-112</v>
      </c>
      <c r="B274" s="13">
        <v>395.57</v>
      </c>
    </row>
    <row r="275" spans="1:2">
      <c r="A275" s="8">
        <f t="shared" si="53"/>
        <v>-111</v>
      </c>
      <c r="B275" s="13">
        <v>422.28</v>
      </c>
    </row>
    <row r="276" spans="1:2">
      <c r="A276" s="8">
        <f t="shared" si="53"/>
        <v>-110</v>
      </c>
      <c r="B276" s="13">
        <v>382.75</v>
      </c>
    </row>
    <row r="277" spans="1:2">
      <c r="A277" s="8">
        <f t="shared" si="53"/>
        <v>-109</v>
      </c>
      <c r="B277" s="13">
        <v>294.61</v>
      </c>
    </row>
    <row r="278" spans="1:2">
      <c r="A278" s="8">
        <f t="shared" si="53"/>
        <v>-108</v>
      </c>
      <c r="B278" s="13">
        <v>292.13</v>
      </c>
    </row>
    <row r="279" spans="1:2">
      <c r="A279" s="8">
        <f t="shared" si="53"/>
        <v>-107</v>
      </c>
      <c r="B279" s="13">
        <v>269.44</v>
      </c>
    </row>
    <row r="280" spans="1:2">
      <c r="A280" s="8">
        <f t="shared" si="53"/>
        <v>-106</v>
      </c>
      <c r="B280" s="13">
        <v>250.12</v>
      </c>
    </row>
    <row r="281" spans="1:2">
      <c r="A281" s="8">
        <f t="shared" si="53"/>
        <v>-105</v>
      </c>
      <c r="B281" s="13">
        <v>217.04</v>
      </c>
    </row>
    <row r="282" spans="1:2">
      <c r="A282" s="8">
        <f t="shared" si="53"/>
        <v>-104</v>
      </c>
      <c r="B282" s="13">
        <v>220.04</v>
      </c>
    </row>
    <row r="283" spans="1:2">
      <c r="A283" s="8">
        <f t="shared" si="53"/>
        <v>-103</v>
      </c>
      <c r="B283" s="13">
        <v>223.57</v>
      </c>
    </row>
    <row r="284" spans="1:2">
      <c r="A284" s="8">
        <f t="shared" si="53"/>
        <v>-102</v>
      </c>
      <c r="B284" s="13">
        <v>238.92</v>
      </c>
    </row>
    <row r="285" spans="1:2">
      <c r="A285" s="8">
        <f t="shared" si="53"/>
        <v>-101</v>
      </c>
      <c r="B285" s="13">
        <v>255.64</v>
      </c>
    </row>
    <row r="286" spans="1:2">
      <c r="A286" s="8">
        <f t="shared" si="53"/>
        <v>-100</v>
      </c>
      <c r="B286" s="13">
        <v>265.54000000000002</v>
      </c>
    </row>
    <row r="287" spans="1:2">
      <c r="A287" s="8">
        <f t="shared" si="53"/>
        <v>-99</v>
      </c>
      <c r="B287" s="13">
        <v>277.98</v>
      </c>
    </row>
    <row r="288" spans="1:2">
      <c r="A288" s="8">
        <f t="shared" si="53"/>
        <v>-98</v>
      </c>
      <c r="B288" s="13">
        <v>245.67</v>
      </c>
    </row>
    <row r="289" spans="1:2">
      <c r="A289" s="8">
        <f t="shared" si="53"/>
        <v>-97</v>
      </c>
      <c r="B289" s="13">
        <v>212</v>
      </c>
    </row>
    <row r="290" spans="1:2">
      <c r="A290" s="8">
        <f t="shared" si="53"/>
        <v>-96</v>
      </c>
      <c r="B290" s="13">
        <v>181.85</v>
      </c>
    </row>
    <row r="291" spans="1:2">
      <c r="A291" s="8">
        <f t="shared" si="53"/>
        <v>-95</v>
      </c>
      <c r="B291" s="13">
        <v>191.59</v>
      </c>
    </row>
    <row r="292" spans="1:2">
      <c r="A292" s="8">
        <f t="shared" si="53"/>
        <v>-94</v>
      </c>
      <c r="B292" s="13">
        <v>239.7</v>
      </c>
    </row>
    <row r="293" spans="1:2">
      <c r="A293" s="8">
        <f t="shared" si="53"/>
        <v>-93</v>
      </c>
      <c r="B293" s="13">
        <v>206.74</v>
      </c>
    </row>
    <row r="294" spans="1:2">
      <c r="A294" s="8">
        <f t="shared" si="53"/>
        <v>-92</v>
      </c>
      <c r="B294" s="13">
        <v>206.86</v>
      </c>
    </row>
    <row r="295" spans="1:2">
      <c r="A295" s="8">
        <f t="shared" si="53"/>
        <v>-91</v>
      </c>
      <c r="B295" s="13">
        <v>208.97</v>
      </c>
    </row>
    <row r="296" spans="1:2">
      <c r="A296" s="8">
        <f t="shared" si="53"/>
        <v>-90</v>
      </c>
      <c r="B296" s="13">
        <v>210.19</v>
      </c>
    </row>
    <row r="297" spans="1:2">
      <c r="A297" s="8">
        <f t="shared" si="53"/>
        <v>-89</v>
      </c>
      <c r="B297" s="13">
        <v>207.38</v>
      </c>
    </row>
    <row r="298" spans="1:2">
      <c r="A298" s="8">
        <f t="shared" si="53"/>
        <v>-88</v>
      </c>
      <c r="B298" s="13">
        <v>140.99</v>
      </c>
    </row>
    <row r="299" spans="1:2">
      <c r="A299" s="8">
        <f t="shared" si="53"/>
        <v>-87</v>
      </c>
      <c r="B299" s="13">
        <v>131.16</v>
      </c>
    </row>
    <row r="300" spans="1:2">
      <c r="A300" s="8">
        <f t="shared" si="53"/>
        <v>-86</v>
      </c>
      <c r="B300" s="13">
        <v>108.91</v>
      </c>
    </row>
    <row r="301" spans="1:2">
      <c r="A301" s="8">
        <f t="shared" si="53"/>
        <v>-85</v>
      </c>
      <c r="B301" s="13">
        <v>169.74</v>
      </c>
    </row>
    <row r="302" spans="1:2">
      <c r="A302" s="8">
        <f t="shared" si="53"/>
        <v>-84</v>
      </c>
      <c r="B302" s="13">
        <v>166.98</v>
      </c>
    </row>
    <row r="303" spans="1:2">
      <c r="A303" s="8">
        <f t="shared" si="53"/>
        <v>-83</v>
      </c>
      <c r="B303" s="13">
        <v>133.93</v>
      </c>
    </row>
    <row r="304" spans="1:2">
      <c r="A304" s="8">
        <f t="shared" si="53"/>
        <v>-82</v>
      </c>
      <c r="B304" s="13">
        <v>143.97999999999999</v>
      </c>
    </row>
    <row r="305" spans="1:2">
      <c r="A305" s="8">
        <f t="shared" si="53"/>
        <v>-81</v>
      </c>
      <c r="B305" s="13">
        <v>144.46</v>
      </c>
    </row>
    <row r="306" spans="1:2">
      <c r="A306" s="8">
        <f t="shared" si="53"/>
        <v>-80</v>
      </c>
      <c r="B306" s="13">
        <v>142.13</v>
      </c>
    </row>
    <row r="307" spans="1:2">
      <c r="A307" s="8">
        <f t="shared" si="53"/>
        <v>-79</v>
      </c>
      <c r="B307" s="13">
        <v>139.34</v>
      </c>
    </row>
    <row r="308" spans="1:2">
      <c r="A308" s="8">
        <f t="shared" si="53"/>
        <v>-78</v>
      </c>
      <c r="B308" s="13">
        <v>150.84</v>
      </c>
    </row>
    <row r="309" spans="1:2">
      <c r="A309" s="8">
        <f t="shared" si="53"/>
        <v>-77</v>
      </c>
      <c r="B309" s="13">
        <v>147.37</v>
      </c>
    </row>
    <row r="310" spans="1:2">
      <c r="A310" s="8">
        <f t="shared" si="53"/>
        <v>-76</v>
      </c>
      <c r="B310" s="13">
        <v>133.99</v>
      </c>
    </row>
    <row r="311" spans="1:2">
      <c r="A311" s="8">
        <f t="shared" si="53"/>
        <v>-75</v>
      </c>
      <c r="B311" s="13">
        <v>141.77000000000001</v>
      </c>
    </row>
    <row r="312" spans="1:2">
      <c r="A312" s="8">
        <f t="shared" si="53"/>
        <v>-74</v>
      </c>
      <c r="B312" s="13">
        <v>145.29</v>
      </c>
    </row>
    <row r="313" spans="1:2">
      <c r="A313" s="8">
        <f t="shared" si="53"/>
        <v>-73</v>
      </c>
      <c r="B313" s="13">
        <v>148.53</v>
      </c>
    </row>
    <row r="314" spans="1:2">
      <c r="A314" s="8">
        <f t="shared" si="53"/>
        <v>-72</v>
      </c>
      <c r="B314" s="13">
        <v>161.49</v>
      </c>
    </row>
    <row r="315" spans="1:2">
      <c r="A315" s="8">
        <f t="shared" si="53"/>
        <v>-71</v>
      </c>
      <c r="B315" s="13">
        <v>158.19999999999999</v>
      </c>
    </row>
    <row r="316" spans="1:2">
      <c r="A316" s="8">
        <f t="shared" si="53"/>
        <v>-70</v>
      </c>
      <c r="B316" s="13">
        <v>154.9</v>
      </c>
    </row>
    <row r="317" spans="1:2">
      <c r="A317" s="8">
        <f t="shared" si="53"/>
        <v>-69</v>
      </c>
      <c r="B317" s="13">
        <v>151.07</v>
      </c>
    </row>
    <row r="318" spans="1:2">
      <c r="A318" s="8">
        <f t="shared" si="53"/>
        <v>-68</v>
      </c>
      <c r="B318" s="13">
        <v>146.77000000000001</v>
      </c>
    </row>
    <row r="319" spans="1:2">
      <c r="A319" s="8">
        <f t="shared" si="53"/>
        <v>-67</v>
      </c>
      <c r="B319" s="13">
        <v>141.93</v>
      </c>
    </row>
    <row r="320" spans="1:2">
      <c r="A320" s="8">
        <f t="shared" si="53"/>
        <v>-66</v>
      </c>
      <c r="B320" s="13">
        <v>138.1</v>
      </c>
    </row>
    <row r="321" spans="1:2">
      <c r="A321" s="8">
        <f t="shared" si="53"/>
        <v>-65</v>
      </c>
      <c r="B321" s="13">
        <v>134.26</v>
      </c>
    </row>
    <row r="322" spans="1:2">
      <c r="A322" s="8">
        <f t="shared" ref="A322:A326" si="54">A321+1</f>
        <v>-64</v>
      </c>
      <c r="B322" s="13">
        <v>130.43</v>
      </c>
    </row>
    <row r="323" spans="1:2">
      <c r="A323" s="8">
        <f t="shared" si="54"/>
        <v>-63</v>
      </c>
      <c r="B323" s="13">
        <v>127.79</v>
      </c>
    </row>
    <row r="324" spans="1:2">
      <c r="A324" s="8">
        <f t="shared" si="54"/>
        <v>-62</v>
      </c>
      <c r="B324" s="13">
        <v>124.83</v>
      </c>
    </row>
    <row r="325" spans="1:2">
      <c r="A325" s="8">
        <f t="shared" si="54"/>
        <v>-61</v>
      </c>
      <c r="B325" s="13">
        <v>121.91</v>
      </c>
    </row>
    <row r="326" spans="1:2">
      <c r="A326" s="8">
        <f t="shared" si="54"/>
        <v>-60</v>
      </c>
      <c r="B326" s="13">
        <v>119.75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 alignWithMargins="0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2.75"/>
  <cols>
    <col min="1" max="1" width="29" customWidth="1"/>
    <col min="2" max="2" width="57.7109375" customWidth="1"/>
  </cols>
  <sheetData>
    <row r="2" spans="1:2" ht="15">
      <c r="A2" s="53"/>
    </row>
    <row r="3" spans="1:2" ht="16.5" thickBot="1">
      <c r="A3" s="70" t="s">
        <v>67</v>
      </c>
    </row>
    <row r="4" spans="1:2" ht="15.75" thickTop="1" thickBot="1">
      <c r="A4" s="55" t="s">
        <v>68</v>
      </c>
      <c r="B4" s="56" t="s">
        <v>69</v>
      </c>
    </row>
    <row r="5" spans="1:2" ht="3" customHeight="1" thickBot="1">
      <c r="A5" s="57"/>
      <c r="B5" s="59"/>
    </row>
    <row r="6" spans="1:2" ht="15.75" thickBot="1">
      <c r="A6" s="60" t="s">
        <v>70</v>
      </c>
      <c r="B6" s="61"/>
    </row>
    <row r="7" spans="1:2" ht="15.75" thickBot="1">
      <c r="A7" s="62" t="s">
        <v>71</v>
      </c>
      <c r="B7" s="63" t="s">
        <v>72</v>
      </c>
    </row>
    <row r="8" spans="1:2" ht="15.75" thickBot="1">
      <c r="A8" s="62" t="s">
        <v>73</v>
      </c>
      <c r="B8" s="64" t="s">
        <v>74</v>
      </c>
    </row>
    <row r="9" spans="1:2" ht="15.75" thickBot="1">
      <c r="A9" s="62" t="s">
        <v>75</v>
      </c>
      <c r="B9" s="63" t="s">
        <v>76</v>
      </c>
    </row>
    <row r="10" spans="1:2" ht="3" customHeight="1" thickBot="1">
      <c r="A10" s="65"/>
      <c r="B10" s="66"/>
    </row>
    <row r="11" spans="1:2" ht="15.75" thickBot="1">
      <c r="A11" s="60" t="s">
        <v>77</v>
      </c>
      <c r="B11" s="61"/>
    </row>
    <row r="12" spans="1:2" ht="15.75" thickBot="1">
      <c r="A12" s="62" t="s">
        <v>78</v>
      </c>
      <c r="B12" s="63" t="s">
        <v>79</v>
      </c>
    </row>
    <row r="13" spans="1:2" ht="15.75" thickBot="1">
      <c r="A13" s="62" t="s">
        <v>80</v>
      </c>
      <c r="B13" s="63" t="s">
        <v>81</v>
      </c>
    </row>
    <row r="14" spans="1:2" ht="15.75" thickBot="1">
      <c r="A14" s="62" t="s">
        <v>82</v>
      </c>
      <c r="B14" s="69">
        <v>325</v>
      </c>
    </row>
    <row r="15" spans="1:2" ht="15.75" thickBot="1">
      <c r="A15" s="62" t="s">
        <v>83</v>
      </c>
      <c r="B15" s="63" t="s">
        <v>84</v>
      </c>
    </row>
    <row r="16" spans="1:2" ht="15.75" thickBot="1">
      <c r="A16" s="62" t="s">
        <v>85</v>
      </c>
      <c r="B16" s="63" t="s">
        <v>84</v>
      </c>
    </row>
    <row r="17" spans="1:8" ht="15.75" thickBot="1">
      <c r="A17" s="67" t="s">
        <v>86</v>
      </c>
      <c r="B17" s="68" t="s">
        <v>84</v>
      </c>
    </row>
    <row r="18" spans="1:8" ht="15.75" thickTop="1">
      <c r="A18" s="53"/>
    </row>
    <row r="19" spans="1:8" ht="15">
      <c r="B19" s="53"/>
    </row>
    <row r="20" spans="1:8" ht="16.5" thickBot="1">
      <c r="B20" s="70" t="s">
        <v>87</v>
      </c>
    </row>
    <row r="21" spans="1:8" ht="16.5" thickTop="1" thickBot="1">
      <c r="B21" s="55" t="s">
        <v>88</v>
      </c>
      <c r="C21" s="71" t="s">
        <v>89</v>
      </c>
      <c r="D21" s="72" t="s">
        <v>90</v>
      </c>
      <c r="E21" s="72"/>
      <c r="F21" s="72"/>
      <c r="G21" s="72"/>
      <c r="H21" s="73"/>
    </row>
    <row r="22" spans="1:8" ht="3" customHeight="1" thickBot="1">
      <c r="B22" s="57"/>
      <c r="C22" s="74"/>
      <c r="D22" s="75"/>
      <c r="E22" s="75"/>
      <c r="F22" s="75"/>
      <c r="G22" s="75"/>
      <c r="H22" s="58"/>
    </row>
    <row r="23" spans="1:8" ht="15.75" thickBot="1">
      <c r="B23" s="60" t="s">
        <v>91</v>
      </c>
      <c r="C23" s="76" t="s">
        <v>92</v>
      </c>
      <c r="D23" s="77" t="s">
        <v>93</v>
      </c>
      <c r="E23" s="77"/>
      <c r="F23" s="77"/>
      <c r="G23" s="77"/>
      <c r="H23" s="61"/>
    </row>
    <row r="24" spans="1:8" ht="3" customHeight="1" thickBot="1">
      <c r="B24" s="65"/>
      <c r="C24" s="74"/>
      <c r="D24" s="75"/>
      <c r="E24" s="75"/>
      <c r="F24" s="75"/>
      <c r="G24" s="75"/>
      <c r="H24" s="58"/>
    </row>
    <row r="25" spans="1:8" ht="15.75" thickBot="1">
      <c r="B25" s="62" t="s">
        <v>94</v>
      </c>
      <c r="C25" s="78" t="s">
        <v>95</v>
      </c>
      <c r="D25" s="79" t="s">
        <v>96</v>
      </c>
      <c r="E25" s="79"/>
      <c r="F25" s="79"/>
      <c r="G25" s="79"/>
      <c r="H25" s="61"/>
    </row>
    <row r="26" spans="1:8" ht="15.75" thickBot="1">
      <c r="B26" s="62" t="s">
        <v>97</v>
      </c>
      <c r="C26" s="78" t="s">
        <v>98</v>
      </c>
      <c r="D26" s="80" t="s">
        <v>98</v>
      </c>
      <c r="E26" s="79"/>
      <c r="F26" s="79"/>
      <c r="G26" s="79"/>
      <c r="H26" s="61"/>
    </row>
    <row r="27" spans="1:8" ht="15.75" thickBot="1">
      <c r="B27" s="62" t="s">
        <v>99</v>
      </c>
      <c r="C27" s="78" t="s">
        <v>100</v>
      </c>
      <c r="D27" s="80" t="s">
        <v>100</v>
      </c>
      <c r="E27" s="79"/>
      <c r="F27" s="79"/>
      <c r="G27" s="79"/>
      <c r="H27" s="61"/>
    </row>
    <row r="28" spans="1:8" ht="15.75" thickBot="1">
      <c r="B28" s="62" t="s">
        <v>101</v>
      </c>
      <c r="C28" s="78" t="s">
        <v>102</v>
      </c>
      <c r="D28" s="80" t="s">
        <v>102</v>
      </c>
      <c r="E28" s="79"/>
      <c r="F28" s="79"/>
      <c r="G28" s="79"/>
      <c r="H28" s="61"/>
    </row>
    <row r="29" spans="1:8" ht="15.75" thickBot="1">
      <c r="B29" s="62" t="s">
        <v>103</v>
      </c>
      <c r="C29" s="78">
        <v>0</v>
      </c>
      <c r="D29" s="79">
        <v>0</v>
      </c>
      <c r="E29" s="79"/>
      <c r="F29" s="79"/>
      <c r="G29" s="79"/>
      <c r="H29" s="61"/>
    </row>
    <row r="30" spans="1:8" ht="15.75" thickBot="1">
      <c r="B30" s="62" t="s">
        <v>104</v>
      </c>
      <c r="C30" s="78" t="s">
        <v>105</v>
      </c>
      <c r="D30" s="79" t="s">
        <v>106</v>
      </c>
      <c r="E30" s="79"/>
      <c r="F30" s="79"/>
      <c r="G30" s="79"/>
      <c r="H30" s="61"/>
    </row>
    <row r="31" spans="1:8" ht="15.75" thickBot="1">
      <c r="B31" s="62" t="s">
        <v>107</v>
      </c>
      <c r="C31" s="78" t="s">
        <v>108</v>
      </c>
      <c r="D31" s="79" t="s">
        <v>109</v>
      </c>
      <c r="E31" s="79"/>
      <c r="F31" s="79"/>
      <c r="G31" s="79"/>
      <c r="H31" s="61"/>
    </row>
    <row r="32" spans="1:8" ht="3" customHeight="1" thickBot="1">
      <c r="B32" s="65"/>
      <c r="C32" s="74"/>
      <c r="D32" s="81"/>
      <c r="E32" s="81"/>
      <c r="F32" s="81"/>
      <c r="G32" s="81"/>
      <c r="H32" s="58"/>
    </row>
    <row r="33" spans="2:8" ht="15.75" thickBot="1">
      <c r="B33" s="60" t="s">
        <v>110</v>
      </c>
      <c r="C33" s="76" t="s">
        <v>92</v>
      </c>
      <c r="D33" s="77" t="s">
        <v>93</v>
      </c>
      <c r="E33" s="77"/>
      <c r="F33" s="77"/>
      <c r="G33" s="77"/>
      <c r="H33" s="61"/>
    </row>
    <row r="34" spans="2:8" ht="3" customHeight="1" thickBot="1">
      <c r="B34" s="65"/>
      <c r="C34" s="74"/>
      <c r="D34" s="75"/>
      <c r="E34" s="75"/>
      <c r="F34" s="75"/>
      <c r="G34" s="75"/>
      <c r="H34" s="58"/>
    </row>
    <row r="35" spans="2:8" ht="15.75" thickBot="1">
      <c r="B35" s="62" t="s">
        <v>111</v>
      </c>
      <c r="C35" s="78">
        <v>146</v>
      </c>
      <c r="D35" s="79">
        <v>43</v>
      </c>
      <c r="E35" s="79"/>
      <c r="F35" s="79"/>
      <c r="G35" s="79"/>
      <c r="H35" s="61"/>
    </row>
    <row r="36" spans="2:8" ht="15.75" thickBot="1">
      <c r="B36" s="62" t="s">
        <v>112</v>
      </c>
      <c r="C36" s="78">
        <v>16</v>
      </c>
      <c r="D36" s="79">
        <v>5</v>
      </c>
      <c r="E36" s="79"/>
      <c r="F36" s="79"/>
      <c r="G36" s="79"/>
      <c r="H36" s="61"/>
    </row>
    <row r="37" spans="2:8" ht="3" customHeight="1" thickBot="1">
      <c r="B37" s="65"/>
      <c r="C37" s="74"/>
      <c r="D37" s="81"/>
      <c r="E37" s="81"/>
      <c r="F37" s="81"/>
      <c r="G37" s="81"/>
      <c r="H37" s="58"/>
    </row>
    <row r="38" spans="2:8" ht="15.75" thickBot="1">
      <c r="B38" s="62" t="s">
        <v>113</v>
      </c>
      <c r="C38" s="78">
        <v>-199.5</v>
      </c>
      <c r="D38" s="79">
        <v>-221.9</v>
      </c>
      <c r="E38" s="79"/>
      <c r="F38" s="79"/>
      <c r="G38" s="79"/>
      <c r="H38" s="61"/>
    </row>
    <row r="39" spans="2:8" ht="15.75" thickBot="1">
      <c r="B39" s="62" t="s">
        <v>114</v>
      </c>
      <c r="C39" s="78">
        <v>-36.6</v>
      </c>
      <c r="D39" s="79">
        <v>-52</v>
      </c>
      <c r="E39" s="79"/>
      <c r="F39" s="79"/>
      <c r="G39" s="79"/>
      <c r="H39" s="61"/>
    </row>
    <row r="40" spans="2:8" ht="15.75" thickBot="1">
      <c r="B40" s="62" t="s">
        <v>115</v>
      </c>
      <c r="C40" s="78">
        <v>-6.4</v>
      </c>
      <c r="D40" s="79">
        <v>-4.3</v>
      </c>
      <c r="E40" s="79"/>
      <c r="F40" s="79"/>
      <c r="G40" s="79"/>
      <c r="H40" s="61"/>
    </row>
    <row r="41" spans="2:8" ht="15.75" thickBot="1">
      <c r="B41" s="62" t="s">
        <v>116</v>
      </c>
      <c r="C41" s="78">
        <v>37</v>
      </c>
      <c r="D41" s="79">
        <v>74.099999999999994</v>
      </c>
      <c r="E41" s="79"/>
      <c r="F41" s="79"/>
      <c r="G41" s="79"/>
      <c r="H41" s="61"/>
    </row>
    <row r="42" spans="2:8" ht="15.75" thickBot="1">
      <c r="B42" s="62" t="s">
        <v>117</v>
      </c>
      <c r="C42" s="78">
        <v>468.4</v>
      </c>
      <c r="D42" s="79">
        <v>296.8</v>
      </c>
      <c r="E42" s="79"/>
      <c r="F42" s="79"/>
      <c r="G42" s="79"/>
      <c r="H42" s="61"/>
    </row>
    <row r="43" spans="2:8" ht="15.75" thickBot="1">
      <c r="B43" s="62" t="s">
        <v>118</v>
      </c>
      <c r="C43" s="78">
        <v>0.4</v>
      </c>
      <c r="D43" s="79">
        <v>8</v>
      </c>
      <c r="E43" s="79"/>
      <c r="F43" s="79"/>
      <c r="G43" s="79"/>
      <c r="H43" s="61"/>
    </row>
    <row r="44" spans="2:8" ht="3" customHeight="1" thickBot="1">
      <c r="B44" s="65"/>
      <c r="C44" s="74"/>
      <c r="D44" s="81"/>
      <c r="E44" s="81"/>
      <c r="F44" s="81"/>
      <c r="G44" s="81"/>
      <c r="H44" s="58"/>
    </row>
    <row r="45" spans="2:8" ht="15.75" thickBot="1">
      <c r="B45" s="62" t="s">
        <v>119</v>
      </c>
      <c r="C45" s="78">
        <v>7.0549999999999997</v>
      </c>
      <c r="D45" s="79">
        <v>17.347999999999999</v>
      </c>
      <c r="E45" s="79"/>
      <c r="F45" s="79"/>
      <c r="G45" s="79"/>
      <c r="H45" s="61"/>
    </row>
    <row r="46" spans="2:8" ht="15.75" thickBot="1">
      <c r="B46" s="62" t="s">
        <v>120</v>
      </c>
      <c r="C46" s="78">
        <v>-13.539</v>
      </c>
      <c r="D46" s="79">
        <v>-27.003</v>
      </c>
      <c r="E46" s="79"/>
      <c r="F46" s="79"/>
      <c r="G46" s="79"/>
      <c r="H46" s="61"/>
    </row>
    <row r="47" spans="2:8" ht="15.75" thickBot="1">
      <c r="B47" s="62" t="s">
        <v>121</v>
      </c>
      <c r="C47" s="78">
        <v>14.349</v>
      </c>
      <c r="D47" s="79">
        <v>43.015000000000001</v>
      </c>
      <c r="E47" s="79"/>
      <c r="F47" s="79"/>
      <c r="G47" s="79"/>
      <c r="H47" s="61"/>
    </row>
    <row r="48" spans="2:8" ht="15.75" thickBot="1">
      <c r="B48" s="62" t="s">
        <v>122</v>
      </c>
      <c r="C48" s="78">
        <v>7267.1660000000002</v>
      </c>
      <c r="D48" s="79">
        <v>12940.47</v>
      </c>
      <c r="E48" s="79"/>
      <c r="F48" s="79"/>
      <c r="G48" s="79"/>
      <c r="H48" s="61"/>
    </row>
    <row r="49" spans="2:8" ht="15.75" thickBot="1">
      <c r="B49" s="62" t="s">
        <v>123</v>
      </c>
      <c r="C49" s="78">
        <v>85.248000000000005</v>
      </c>
      <c r="D49" s="79">
        <v>113.756</v>
      </c>
      <c r="E49" s="79"/>
      <c r="F49" s="79"/>
      <c r="G49" s="79"/>
      <c r="H49" s="61"/>
    </row>
    <row r="50" spans="2:8" ht="3" customHeight="1" thickBot="1">
      <c r="B50" s="65"/>
      <c r="C50" s="74"/>
      <c r="D50" s="81"/>
      <c r="E50" s="81"/>
      <c r="F50" s="81"/>
      <c r="G50" s="81"/>
      <c r="H50" s="58"/>
    </row>
    <row r="51" spans="2:8" ht="15.75" thickBot="1">
      <c r="B51" s="62" t="s">
        <v>124</v>
      </c>
      <c r="C51" s="78">
        <v>1.41</v>
      </c>
      <c r="D51" s="79">
        <v>0.47</v>
      </c>
      <c r="E51" s="79"/>
      <c r="F51" s="79"/>
      <c r="G51" s="79"/>
      <c r="H51" s="61"/>
    </row>
    <row r="52" spans="2:8" ht="15.75" thickBot="1">
      <c r="B52" s="67" t="s">
        <v>125</v>
      </c>
      <c r="C52" s="82">
        <v>6.95</v>
      </c>
      <c r="D52" s="83">
        <v>0.31</v>
      </c>
      <c r="E52" s="83"/>
      <c r="F52" s="83"/>
      <c r="G52" s="83"/>
      <c r="H52" s="84"/>
    </row>
    <row r="53" spans="2:8" ht="15.75" thickTop="1">
      <c r="B53" s="53"/>
    </row>
    <row r="54" spans="2:8" ht="15">
      <c r="B54" s="53"/>
    </row>
    <row r="55" spans="2:8" ht="16.5" thickBot="1">
      <c r="B55" s="54" t="s">
        <v>126</v>
      </c>
    </row>
    <row r="56" spans="2:8" ht="16.5" thickTop="1" thickBot="1">
      <c r="B56" s="55" t="s">
        <v>88</v>
      </c>
      <c r="C56" s="71" t="s">
        <v>89</v>
      </c>
      <c r="D56" s="72" t="s">
        <v>127</v>
      </c>
      <c r="E56" s="85"/>
      <c r="F56" s="85"/>
      <c r="G56" s="85"/>
      <c r="H56" s="73"/>
    </row>
    <row r="57" spans="2:8" ht="3" customHeight="1" thickBot="1">
      <c r="B57" s="57"/>
      <c r="C57" s="74"/>
      <c r="D57" s="86"/>
      <c r="E57" s="86"/>
      <c r="F57" s="86"/>
      <c r="G57" s="86"/>
      <c r="H57" s="58"/>
    </row>
    <row r="58" spans="2:8" ht="15.75" thickBot="1">
      <c r="B58" s="60" t="s">
        <v>128</v>
      </c>
      <c r="C58" s="76" t="s">
        <v>92</v>
      </c>
      <c r="D58" s="77" t="s">
        <v>93</v>
      </c>
      <c r="E58" s="87"/>
      <c r="F58" s="87"/>
      <c r="G58" s="87"/>
      <c r="H58" s="61"/>
    </row>
    <row r="59" spans="2:8" ht="3" customHeight="1" thickBot="1">
      <c r="B59" s="65"/>
      <c r="C59" s="74"/>
      <c r="D59" s="81"/>
      <c r="E59" s="81"/>
      <c r="F59" s="81"/>
      <c r="G59" s="81"/>
      <c r="H59" s="58"/>
    </row>
    <row r="60" spans="2:8" ht="15.75" thickBot="1">
      <c r="B60" s="62" t="s">
        <v>129</v>
      </c>
      <c r="C60" s="88">
        <v>0.999</v>
      </c>
      <c r="D60" s="89">
        <v>0.9</v>
      </c>
      <c r="E60" s="79"/>
      <c r="F60" s="79"/>
      <c r="G60" s="79"/>
      <c r="H60" s="61"/>
    </row>
    <row r="61" spans="2:8" ht="18.75" thickBot="1">
      <c r="B61" s="62" t="s">
        <v>130</v>
      </c>
      <c r="C61" s="78">
        <v>0.17960000000000001</v>
      </c>
      <c r="D61" s="79">
        <v>6.0699999999999997E-2</v>
      </c>
      <c r="E61" s="79"/>
      <c r="F61" s="79"/>
      <c r="G61" s="79"/>
      <c r="H61" s="61"/>
    </row>
    <row r="62" spans="2:8" ht="3" customHeight="1" thickBot="1">
      <c r="B62" s="65"/>
      <c r="C62" s="74"/>
      <c r="D62" s="81"/>
      <c r="E62" s="81"/>
      <c r="F62" s="81"/>
      <c r="G62" s="81"/>
      <c r="H62" s="58"/>
    </row>
    <row r="63" spans="2:8" ht="15.75" thickBot="1">
      <c r="B63" s="60" t="s">
        <v>131</v>
      </c>
      <c r="C63" s="90"/>
      <c r="D63" s="79"/>
      <c r="E63" s="79"/>
      <c r="F63" s="79"/>
      <c r="G63" s="79"/>
      <c r="H63" s="61"/>
    </row>
    <row r="64" spans="2:8" ht="3" customHeight="1" thickBot="1">
      <c r="B64" s="65"/>
      <c r="C64" s="74"/>
      <c r="D64" s="81"/>
      <c r="E64" s="81"/>
      <c r="F64" s="81"/>
      <c r="G64" s="81"/>
      <c r="H64" s="58"/>
    </row>
    <row r="65" spans="2:8" ht="15.75" thickBot="1">
      <c r="B65" s="62" t="s">
        <v>132</v>
      </c>
      <c r="C65" s="78" t="s">
        <v>133</v>
      </c>
      <c r="D65" s="79" t="s">
        <v>134</v>
      </c>
      <c r="E65" s="79"/>
      <c r="F65" s="79"/>
      <c r="G65" s="79"/>
      <c r="H65" s="61"/>
    </row>
    <row r="66" spans="2:8" ht="15.75" thickBot="1">
      <c r="B66" s="62" t="s">
        <v>135</v>
      </c>
      <c r="C66" s="78">
        <v>2.0000000000000002E-5</v>
      </c>
      <c r="D66" s="79">
        <v>9.4439999999999996E-2</v>
      </c>
      <c r="E66" s="79"/>
      <c r="F66" s="79"/>
      <c r="G66" s="79"/>
      <c r="H66" s="61"/>
    </row>
    <row r="67" spans="2:8" ht="15.75" thickBot="1">
      <c r="B67" s="62" t="s">
        <v>136</v>
      </c>
      <c r="C67" s="78" t="s">
        <v>137</v>
      </c>
      <c r="D67" s="79" t="s">
        <v>137</v>
      </c>
      <c r="E67" s="79"/>
      <c r="F67" s="79"/>
      <c r="G67" s="79"/>
      <c r="H67" s="61"/>
    </row>
    <row r="68" spans="2:8" ht="3" customHeight="1" thickBot="1">
      <c r="B68" s="65"/>
      <c r="C68" s="74"/>
      <c r="D68" s="81"/>
      <c r="E68" s="81"/>
      <c r="F68" s="81"/>
      <c r="G68" s="81"/>
      <c r="H68" s="58"/>
    </row>
    <row r="69" spans="2:8" ht="15.75" thickBot="1">
      <c r="B69" s="60" t="s">
        <v>138</v>
      </c>
      <c r="C69" s="90"/>
      <c r="D69" s="79"/>
      <c r="E69" s="79"/>
      <c r="F69" s="79"/>
      <c r="G69" s="79"/>
      <c r="H69" s="61"/>
    </row>
    <row r="70" spans="2:8" ht="3" customHeight="1" thickBot="1">
      <c r="B70" s="65"/>
      <c r="C70" s="74"/>
      <c r="D70" s="81"/>
      <c r="E70" s="81"/>
      <c r="F70" s="81"/>
      <c r="G70" s="81"/>
      <c r="H70" s="58"/>
    </row>
    <row r="71" spans="2:8" ht="15.75" thickBot="1">
      <c r="B71" s="62" t="s">
        <v>132</v>
      </c>
      <c r="C71" s="78" t="s">
        <v>139</v>
      </c>
      <c r="D71" s="79" t="s">
        <v>140</v>
      </c>
      <c r="E71" s="79"/>
      <c r="F71" s="79"/>
      <c r="G71" s="79"/>
      <c r="H71" s="61"/>
    </row>
    <row r="72" spans="2:8" ht="15.75" thickBot="1">
      <c r="B72" s="62" t="s">
        <v>141</v>
      </c>
      <c r="C72" s="88">
        <v>0.99990000000000001</v>
      </c>
      <c r="D72" s="89">
        <v>0.95</v>
      </c>
      <c r="E72" s="79"/>
      <c r="F72" s="79"/>
      <c r="G72" s="79"/>
      <c r="H72" s="61"/>
    </row>
    <row r="73" spans="2:8" ht="15.75" thickBot="1">
      <c r="B73" s="62" t="s">
        <v>136</v>
      </c>
      <c r="C73" s="78" t="s">
        <v>137</v>
      </c>
      <c r="D73" s="79" t="s">
        <v>137</v>
      </c>
      <c r="E73" s="79"/>
      <c r="F73" s="79"/>
      <c r="G73" s="79"/>
      <c r="H73" s="61"/>
    </row>
    <row r="74" spans="2:8" ht="3" customHeight="1" thickBot="1">
      <c r="B74" s="65"/>
      <c r="C74" s="74"/>
      <c r="D74" s="81"/>
      <c r="E74" s="81"/>
      <c r="F74" s="81"/>
      <c r="G74" s="81"/>
      <c r="H74" s="58"/>
    </row>
    <row r="75" spans="2:8" ht="15.75" thickBot="1">
      <c r="B75" s="60" t="s">
        <v>142</v>
      </c>
      <c r="C75" s="76" t="s">
        <v>92</v>
      </c>
      <c r="D75" s="77" t="s">
        <v>93</v>
      </c>
      <c r="E75" s="79"/>
      <c r="F75" s="79"/>
      <c r="G75" s="79"/>
      <c r="H75" s="61"/>
    </row>
    <row r="76" spans="2:8" ht="3" customHeight="1" thickBot="1">
      <c r="B76" s="65"/>
      <c r="C76" s="74"/>
      <c r="D76" s="81"/>
      <c r="E76" s="81"/>
      <c r="F76" s="81"/>
      <c r="G76" s="81"/>
      <c r="H76" s="58"/>
    </row>
    <row r="77" spans="2:8" ht="15.75" thickBot="1">
      <c r="B77" s="62" t="s">
        <v>143</v>
      </c>
      <c r="C77" s="91">
        <v>0.43</v>
      </c>
      <c r="D77" s="92">
        <v>0.28799999999999998</v>
      </c>
      <c r="E77" s="77"/>
      <c r="F77" s="77"/>
      <c r="G77" s="77"/>
      <c r="H77" s="61"/>
    </row>
    <row r="78" spans="2:8" ht="15.75" thickBot="1">
      <c r="B78" s="62" t="s">
        <v>141</v>
      </c>
      <c r="C78" s="88">
        <v>0.999</v>
      </c>
      <c r="D78" s="89">
        <v>0.8</v>
      </c>
      <c r="E78" s="79"/>
      <c r="F78" s="79"/>
      <c r="G78" s="79"/>
      <c r="H78" s="61"/>
    </row>
    <row r="79" spans="2:8" ht="15.75" thickBot="1">
      <c r="B79" s="67" t="s">
        <v>144</v>
      </c>
      <c r="C79" s="82" t="s">
        <v>145</v>
      </c>
      <c r="D79" s="83" t="s">
        <v>146</v>
      </c>
      <c r="E79" s="83"/>
      <c r="F79" s="83"/>
      <c r="G79" s="83"/>
      <c r="H79" s="84"/>
    </row>
    <row r="80" spans="2:8" ht="15.75" thickTop="1">
      <c r="B80" s="53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47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0.85546875" style="8" customWidth="1"/>
    <col min="2" max="2" width="15.140625" style="14" customWidth="1"/>
    <col min="3" max="3" width="14.85546875" style="14" customWidth="1"/>
    <col min="4" max="13" width="9.140625" style="8"/>
  </cols>
  <sheetData>
    <row r="1" spans="1:13" s="9" customFormat="1">
      <c r="A1" s="12" t="s">
        <v>147</v>
      </c>
      <c r="B1" s="93" t="s">
        <v>152</v>
      </c>
      <c r="C1" s="93" t="s">
        <v>153</v>
      </c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>
      <c r="A2" s="8" t="s">
        <v>148</v>
      </c>
      <c r="B2" s="14">
        <v>32.941000000000003</v>
      </c>
      <c r="C2" s="14">
        <v>-4.2759999999999998</v>
      </c>
    </row>
    <row r="3" spans="1:13">
      <c r="A3" s="8" t="s">
        <v>149</v>
      </c>
      <c r="B3" s="14">
        <v>18.917999999999999</v>
      </c>
      <c r="C3" s="14">
        <v>101.099</v>
      </c>
    </row>
    <row r="4" spans="1:13">
      <c r="A4" s="8" t="s">
        <v>150</v>
      </c>
      <c r="B4" s="14">
        <v>2.9039999999999999</v>
      </c>
      <c r="C4" s="14">
        <v>296.84100000000001</v>
      </c>
    </row>
    <row r="5" spans="1:13">
      <c r="A5" s="8" t="s">
        <v>151</v>
      </c>
      <c r="B5" s="14">
        <v>-24.846</v>
      </c>
      <c r="C5" s="14">
        <v>296.67700000000002</v>
      </c>
    </row>
    <row r="6" spans="1:13">
      <c r="B6" s="14">
        <v>-33.969000000000001</v>
      </c>
      <c r="C6" s="14">
        <v>55.61</v>
      </c>
    </row>
    <row r="7" spans="1:13">
      <c r="B7" s="14">
        <v>-22.292000000000002</v>
      </c>
      <c r="C7" s="14">
        <v>-168.678</v>
      </c>
    </row>
    <row r="8" spans="1:13">
      <c r="B8" s="14">
        <v>-27.082999999999998</v>
      </c>
      <c r="C8" s="14">
        <v>-221.947</v>
      </c>
    </row>
    <row r="9" spans="1:13">
      <c r="B9" s="14">
        <v>-18.335999999999999</v>
      </c>
      <c r="C9" s="14">
        <v>-176.488</v>
      </c>
    </row>
    <row r="10" spans="1:13">
      <c r="B10" s="14">
        <v>-5.9989999999999997</v>
      </c>
      <c r="C10" s="14">
        <v>-125.509</v>
      </c>
    </row>
    <row r="11" spans="1:13">
      <c r="B11" s="14">
        <v>3.54</v>
      </c>
      <c r="C11" s="14">
        <v>11.885</v>
      </c>
    </row>
    <row r="12" spans="1:13">
      <c r="B12" s="14">
        <v>1.6279999999999999</v>
      </c>
      <c r="C12" s="14">
        <v>114.054</v>
      </c>
    </row>
    <row r="13" spans="1:13">
      <c r="B13" s="14">
        <v>-6.5010000000000003</v>
      </c>
      <c r="C13" s="14">
        <v>89.805999999999997</v>
      </c>
    </row>
    <row r="14" spans="1:13">
      <c r="B14" s="14">
        <v>-21.576000000000001</v>
      </c>
      <c r="C14" s="14">
        <v>45.636000000000003</v>
      </c>
    </row>
    <row r="15" spans="1:13">
      <c r="B15" s="14">
        <v>-25.393999999999998</v>
      </c>
      <c r="C15" s="14">
        <v>-82.617999999999995</v>
      </c>
    </row>
    <row r="16" spans="1:13">
      <c r="B16" s="14">
        <v>-22.911000000000001</v>
      </c>
      <c r="C16" s="14">
        <v>-41.539000000000001</v>
      </c>
    </row>
    <row r="17" spans="2:3">
      <c r="B17" s="14">
        <v>25.663</v>
      </c>
      <c r="C17" s="14">
        <v>26.66</v>
      </c>
    </row>
    <row r="18" spans="2:3">
      <c r="B18" s="14">
        <v>107.65</v>
      </c>
      <c r="C18" s="14">
        <v>-1.8129999999999999</v>
      </c>
    </row>
    <row r="19" spans="2:3">
      <c r="B19" s="14">
        <v>71.584999999999994</v>
      </c>
      <c r="C19" s="14">
        <v>153.084</v>
      </c>
    </row>
    <row r="20" spans="2:3">
      <c r="B20" s="14">
        <v>65.936999999999998</v>
      </c>
      <c r="C20" s="14">
        <v>17.709</v>
      </c>
    </row>
    <row r="21" spans="2:3">
      <c r="B21" s="14">
        <v>83.620999999999995</v>
      </c>
      <c r="C21" s="14">
        <v>-141.46199999999999</v>
      </c>
    </row>
    <row r="22" spans="2:3">
      <c r="B22" s="14">
        <v>111.628</v>
      </c>
      <c r="C22" s="14">
        <v>4.9459999999999997</v>
      </c>
    </row>
    <row r="23" spans="2:3">
      <c r="B23" s="14">
        <v>55.305999999999997</v>
      </c>
      <c r="C23" s="14">
        <v>-62.512</v>
      </c>
    </row>
    <row r="24" spans="2:3">
      <c r="B24" s="14">
        <v>-7.7430000000000003</v>
      </c>
      <c r="C24" s="14">
        <v>-80.986000000000004</v>
      </c>
    </row>
    <row r="25" spans="2:3">
      <c r="B25" s="14">
        <v>-69.319999999999993</v>
      </c>
      <c r="C25" s="14">
        <v>-5.827</v>
      </c>
    </row>
    <row r="26" spans="2:3">
      <c r="B26" s="14">
        <v>-40.369999999999997</v>
      </c>
      <c r="C26" s="14">
        <v>105.82299999999999</v>
      </c>
    </row>
    <row r="27" spans="2:3">
      <c r="B27" s="14">
        <v>-58.226999999999997</v>
      </c>
      <c r="C27" s="14">
        <v>-21.695</v>
      </c>
    </row>
    <row r="28" spans="2:3">
      <c r="B28" s="14">
        <v>-88.253</v>
      </c>
      <c r="C28" s="14">
        <v>131.42400000000001</v>
      </c>
    </row>
    <row r="29" spans="2:3">
      <c r="B29" s="14">
        <v>-50.167000000000002</v>
      </c>
      <c r="C29" s="14">
        <v>-22.282</v>
      </c>
    </row>
    <row r="30" spans="2:3">
      <c r="B30" s="14">
        <v>-27.047999999999998</v>
      </c>
      <c r="C30" s="14">
        <v>-140.25</v>
      </c>
    </row>
    <row r="31" spans="2:3">
      <c r="B31" s="14">
        <v>-6.8920000000000003</v>
      </c>
      <c r="C31" s="14">
        <v>88.311999999999998</v>
      </c>
    </row>
    <row r="32" spans="2:3">
      <c r="B32" s="14">
        <v>1.2989999999999999</v>
      </c>
      <c r="C32" s="14">
        <v>220.727</v>
      </c>
    </row>
    <row r="33" spans="2:3">
      <c r="B33" s="14">
        <v>0.44500000000000001</v>
      </c>
      <c r="C33" s="14">
        <v>-79.608000000000004</v>
      </c>
    </row>
    <row r="34" spans="2:3">
      <c r="B34" s="14">
        <v>-13.592000000000001</v>
      </c>
      <c r="C34" s="14">
        <v>-30.31</v>
      </c>
    </row>
    <row r="35" spans="2:3">
      <c r="B35" s="14">
        <v>-27.584</v>
      </c>
      <c r="C35" s="14">
        <v>-7.2789999999999999</v>
      </c>
    </row>
    <row r="36" spans="2:3">
      <c r="B36" s="14">
        <v>-33.136000000000003</v>
      </c>
      <c r="C36" s="14">
        <v>62.524000000000001</v>
      </c>
    </row>
    <row r="37" spans="2:3">
      <c r="B37" s="14">
        <v>-48.162999999999997</v>
      </c>
      <c r="C37" s="14">
        <v>85.76</v>
      </c>
    </row>
    <row r="38" spans="2:3">
      <c r="B38" s="14">
        <v>-42.24</v>
      </c>
      <c r="C38" s="14">
        <v>-38.755000000000003</v>
      </c>
    </row>
    <row r="39" spans="2:3">
      <c r="B39" s="14">
        <v>3.028</v>
      </c>
      <c r="C39" s="14">
        <v>-120.994</v>
      </c>
    </row>
    <row r="40" spans="2:3">
      <c r="B40" s="14">
        <v>23.765000000000001</v>
      </c>
      <c r="C40" s="14">
        <v>53.441000000000003</v>
      </c>
    </row>
    <row r="41" spans="2:3">
      <c r="B41" s="14">
        <v>66.2</v>
      </c>
      <c r="C41" s="14">
        <v>-14.653</v>
      </c>
    </row>
    <row r="42" spans="2:3">
      <c r="B42" s="14">
        <v>108.523</v>
      </c>
      <c r="C42" s="14">
        <v>17.28</v>
      </c>
    </row>
    <row r="43" spans="2:3">
      <c r="B43" s="14">
        <v>-36.073999999999998</v>
      </c>
      <c r="C43" s="14">
        <v>-5.7359999999999998</v>
      </c>
    </row>
    <row r="44" spans="2:3">
      <c r="B44" s="14">
        <v>17.239000000000001</v>
      </c>
      <c r="C44" s="14">
        <v>-39.841000000000001</v>
      </c>
    </row>
    <row r="45" spans="2:3">
      <c r="B45" s="14">
        <v>27.765999999999998</v>
      </c>
    </row>
    <row r="46" spans="2:3">
      <c r="B46" s="14">
        <v>-6.883</v>
      </c>
    </row>
    <row r="47" spans="2:3">
      <c r="B47" s="14">
        <v>-12.731999999999999</v>
      </c>
    </row>
    <row r="48" spans="2:3">
      <c r="B48" s="14">
        <v>-36.781999999999996</v>
      </c>
    </row>
    <row r="49" spans="2:2">
      <c r="B49" s="14">
        <v>118.559</v>
      </c>
    </row>
    <row r="50" spans="2:2">
      <c r="B50" s="14">
        <v>-10.144</v>
      </c>
    </row>
    <row r="51" spans="2:2">
      <c r="B51" s="14">
        <v>-66.397999999999996</v>
      </c>
    </row>
    <row r="52" spans="2:2">
      <c r="B52" s="14">
        <v>-70.558000000000007</v>
      </c>
    </row>
    <row r="53" spans="2:2">
      <c r="B53" s="14">
        <v>-52.067999999999998</v>
      </c>
    </row>
    <row r="54" spans="2:2">
      <c r="B54" s="14">
        <v>-0.872</v>
      </c>
    </row>
    <row r="55" spans="2:2">
      <c r="B55" s="14">
        <v>49.012999999999998</v>
      </c>
    </row>
    <row r="56" spans="2:2">
      <c r="B56" s="14">
        <v>120.319</v>
      </c>
    </row>
    <row r="57" spans="2:2">
      <c r="B57" s="14">
        <v>39.881999999999998</v>
      </c>
    </row>
    <row r="58" spans="2:2">
      <c r="B58" s="14">
        <v>-68.968999999999994</v>
      </c>
    </row>
    <row r="59" spans="2:2">
      <c r="B59" s="14">
        <v>-196.55699999999999</v>
      </c>
    </row>
    <row r="60" spans="2:2">
      <c r="B60" s="14">
        <v>-104.892</v>
      </c>
    </row>
    <row r="61" spans="2:2">
      <c r="B61" s="14">
        <v>154.71899999999999</v>
      </c>
    </row>
    <row r="62" spans="2:2">
      <c r="B62" s="14">
        <v>12.016999999999999</v>
      </c>
    </row>
    <row r="63" spans="2:2">
      <c r="B63" s="14">
        <v>117.48399999999999</v>
      </c>
    </row>
    <row r="64" spans="2:2">
      <c r="B64" s="14">
        <v>134.42500000000001</v>
      </c>
    </row>
    <row r="65" spans="2:2">
      <c r="B65" s="14">
        <v>62.222000000000001</v>
      </c>
    </row>
    <row r="66" spans="2:2">
      <c r="B66" s="14">
        <v>6.6559999999999997</v>
      </c>
    </row>
    <row r="67" spans="2:2">
      <c r="B67" s="14">
        <v>-78.349999999999994</v>
      </c>
    </row>
    <row r="68" spans="2:2">
      <c r="B68" s="14">
        <v>-82.739000000000004</v>
      </c>
    </row>
    <row r="69" spans="2:2">
      <c r="B69" s="14">
        <v>-124.807</v>
      </c>
    </row>
    <row r="70" spans="2:2">
      <c r="B70" s="14">
        <v>-126.259</v>
      </c>
    </row>
    <row r="71" spans="2:2">
      <c r="B71" s="14">
        <v>58.305</v>
      </c>
    </row>
    <row r="72" spans="2:2">
      <c r="B72" s="14">
        <v>119.158</v>
      </c>
    </row>
    <row r="73" spans="2:2">
      <c r="B73" s="14">
        <v>48.87</v>
      </c>
    </row>
    <row r="74" spans="2:2">
      <c r="B74" s="14">
        <v>10.393000000000001</v>
      </c>
    </row>
    <row r="75" spans="2:2">
      <c r="B75" s="14">
        <v>-16.116</v>
      </c>
    </row>
    <row r="76" spans="2:2">
      <c r="B76" s="14">
        <v>-26.263000000000002</v>
      </c>
    </row>
    <row r="77" spans="2:2">
      <c r="B77" s="14">
        <v>-27.146999999999998</v>
      </c>
    </row>
    <row r="78" spans="2:2">
      <c r="B78" s="14">
        <v>-30.873999999999999</v>
      </c>
    </row>
    <row r="79" spans="2:2">
      <c r="B79" s="14">
        <v>-50.298000000000002</v>
      </c>
    </row>
    <row r="80" spans="2:2">
      <c r="B80" s="14">
        <v>-60.668999999999997</v>
      </c>
    </row>
    <row r="81" spans="2:2">
      <c r="B81" s="14">
        <v>-17.544</v>
      </c>
    </row>
    <row r="82" spans="2:2">
      <c r="B82" s="14">
        <v>35.655999999999999</v>
      </c>
    </row>
    <row r="83" spans="2:2">
      <c r="B83" s="14">
        <v>131.47399999999999</v>
      </c>
    </row>
    <row r="84" spans="2:2">
      <c r="B84" s="14">
        <v>55.917000000000002</v>
      </c>
    </row>
    <row r="85" spans="2:2">
      <c r="B85" s="14">
        <v>51.322000000000003</v>
      </c>
    </row>
    <row r="86" spans="2:2">
      <c r="B86" s="14">
        <v>23.157</v>
      </c>
    </row>
    <row r="87" spans="2:2">
      <c r="B87" s="14">
        <v>-77.561000000000007</v>
      </c>
    </row>
    <row r="88" spans="2:2">
      <c r="B88" s="14">
        <v>-199.45099999999999</v>
      </c>
    </row>
    <row r="89" spans="2:2">
      <c r="B89" s="14">
        <v>-162.94300000000001</v>
      </c>
    </row>
    <row r="90" spans="2:2">
      <c r="B90" s="14">
        <v>37.472000000000001</v>
      </c>
    </row>
    <row r="91" spans="2:2">
      <c r="B91" s="14">
        <v>468.40499999999997</v>
      </c>
    </row>
    <row r="92" spans="2:2">
      <c r="B92" s="14">
        <v>127.532</v>
      </c>
    </row>
    <row r="93" spans="2:2">
      <c r="B93" s="14">
        <v>-65.659000000000006</v>
      </c>
    </row>
    <row r="94" spans="2:2">
      <c r="B94" s="14">
        <v>-79.275000000000006</v>
      </c>
    </row>
    <row r="95" spans="2:2">
      <c r="B95" s="14">
        <v>-174.00299999999999</v>
      </c>
    </row>
    <row r="96" spans="2:2">
      <c r="B96" s="14">
        <v>-141.751</v>
      </c>
    </row>
    <row r="97" spans="2:2">
      <c r="B97" s="14">
        <v>-87.82</v>
      </c>
    </row>
    <row r="98" spans="2:2">
      <c r="B98" s="14">
        <v>-24.706</v>
      </c>
    </row>
    <row r="99" spans="2:2">
      <c r="B99" s="14">
        <v>-3.8959999999999999</v>
      </c>
    </row>
    <row r="100" spans="2:2">
      <c r="B100" s="14">
        <v>150.35900000000001</v>
      </c>
    </row>
    <row r="101" spans="2:2">
      <c r="B101" s="14">
        <v>359.07</v>
      </c>
    </row>
    <row r="102" spans="2:2">
      <c r="B102" s="14">
        <v>60.62</v>
      </c>
    </row>
    <row r="103" spans="2:2">
      <c r="B103" s="14">
        <v>-2.5760000000000001</v>
      </c>
    </row>
    <row r="104" spans="2:2">
      <c r="B104" s="14">
        <v>-178.46</v>
      </c>
    </row>
    <row r="105" spans="2:2">
      <c r="B105" s="14">
        <v>-164.833</v>
      </c>
    </row>
    <row r="106" spans="2:2">
      <c r="B106" s="14">
        <v>52.593000000000004</v>
      </c>
    </row>
    <row r="107" spans="2:2">
      <c r="B107" s="14">
        <v>-28.539000000000001</v>
      </c>
    </row>
    <row r="108" spans="2:2">
      <c r="B108" s="14">
        <v>9.1869999999999994</v>
      </c>
    </row>
    <row r="109" spans="2:2">
      <c r="B109" s="14">
        <v>8.0640000000000001</v>
      </c>
    </row>
    <row r="110" spans="2:2">
      <c r="B110" s="14">
        <v>-20.187999999999999</v>
      </c>
    </row>
    <row r="111" spans="2:2">
      <c r="B111" s="14">
        <v>-20.902999999999999</v>
      </c>
    </row>
    <row r="112" spans="2:2">
      <c r="B112" s="14">
        <v>-5.0019999999999998</v>
      </c>
    </row>
    <row r="113" spans="2:2">
      <c r="B113" s="14">
        <v>86.85</v>
      </c>
    </row>
    <row r="114" spans="2:2">
      <c r="B114" s="14">
        <v>48.906999999999996</v>
      </c>
    </row>
    <row r="115" spans="2:2">
      <c r="B115" s="14">
        <v>-51.841999999999999</v>
      </c>
    </row>
    <row r="116" spans="2:2">
      <c r="B116" s="14">
        <v>-39.393000000000001</v>
      </c>
    </row>
    <row r="117" spans="2:2">
      <c r="B117" s="14">
        <v>49.737000000000002</v>
      </c>
    </row>
    <row r="118" spans="2:2">
      <c r="B118" s="14">
        <v>107.26</v>
      </c>
    </row>
    <row r="119" spans="2:2">
      <c r="B119" s="14">
        <v>62.213999999999999</v>
      </c>
    </row>
    <row r="120" spans="2:2">
      <c r="B120" s="14">
        <v>-28.384</v>
      </c>
    </row>
    <row r="121" spans="2:2">
      <c r="B121" s="14">
        <v>-80.37</v>
      </c>
    </row>
    <row r="122" spans="2:2">
      <c r="B122" s="14">
        <v>-52.582999999999998</v>
      </c>
    </row>
    <row r="123" spans="2:2">
      <c r="B123" s="14">
        <v>-110.896</v>
      </c>
    </row>
    <row r="124" spans="2:2">
      <c r="B124" s="14">
        <v>-91.174000000000007</v>
      </c>
    </row>
    <row r="125" spans="2:2">
      <c r="B125" s="14">
        <v>39.575000000000003</v>
      </c>
    </row>
    <row r="126" spans="2:2">
      <c r="B126" s="14">
        <v>100.503</v>
      </c>
    </row>
    <row r="127" spans="2:2">
      <c r="B127" s="14">
        <v>121.108</v>
      </c>
    </row>
    <row r="128" spans="2:2">
      <c r="B128" s="14">
        <v>5.5960000000000001</v>
      </c>
    </row>
    <row r="129" spans="2:2">
      <c r="B129" s="14">
        <v>-34.115000000000002</v>
      </c>
    </row>
    <row r="130" spans="2:2">
      <c r="B130" s="14">
        <v>-60.325000000000003</v>
      </c>
    </row>
    <row r="131" spans="2:2">
      <c r="B131" s="14">
        <v>-29.446999999999999</v>
      </c>
    </row>
    <row r="132" spans="2:2">
      <c r="B132" s="14">
        <v>21.52</v>
      </c>
    </row>
    <row r="133" spans="2:2">
      <c r="B133" s="14">
        <v>32.152999999999999</v>
      </c>
    </row>
    <row r="134" spans="2:2">
      <c r="B134" s="14">
        <v>-20.78</v>
      </c>
    </row>
    <row r="135" spans="2:2">
      <c r="B135" s="14">
        <v>16.094999999999999</v>
      </c>
    </row>
    <row r="136" spans="2:2">
      <c r="B136" s="14">
        <v>9.766</v>
      </c>
    </row>
    <row r="137" spans="2:2">
      <c r="B137" s="14">
        <v>23.565999999999999</v>
      </c>
    </row>
    <row r="138" spans="2:2">
      <c r="B138" s="14">
        <v>-36.063000000000002</v>
      </c>
    </row>
    <row r="139" spans="2:2">
      <c r="B139" s="14">
        <v>-26.760999999999999</v>
      </c>
    </row>
    <row r="140" spans="2:2">
      <c r="B140" s="14">
        <v>-6.7770000000000001</v>
      </c>
    </row>
    <row r="141" spans="2:2">
      <c r="B141" s="14">
        <v>-7.1340000000000003</v>
      </c>
    </row>
    <row r="142" spans="2:2">
      <c r="B142" s="14">
        <v>-1.446</v>
      </c>
    </row>
    <row r="143" spans="2:2">
      <c r="B143" s="14">
        <v>-6.2969999999999997</v>
      </c>
    </row>
    <row r="144" spans="2:2">
      <c r="B144" s="14">
        <v>-3.524</v>
      </c>
    </row>
    <row r="145" spans="2:2">
      <c r="B145" s="14">
        <v>9.9689999999999994</v>
      </c>
    </row>
    <row r="146" spans="2:2">
      <c r="B146" s="14">
        <v>13.661</v>
      </c>
    </row>
    <row r="147" spans="2:2">
      <c r="B147" s="14">
        <v>8.7370000000000001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2"/>
  <sheetViews>
    <sheetView workbookViewId="0"/>
  </sheetViews>
  <sheetFormatPr defaultRowHeight="12.75"/>
  <cols>
    <col min="1" max="1" width="4.5703125" style="8" customWidth="1"/>
    <col min="2" max="2" width="102.7109375" style="8" customWidth="1"/>
    <col min="3" max="3" width="9.140625" style="8"/>
  </cols>
  <sheetData>
    <row r="1" spans="2:2" ht="30">
      <c r="B1" s="94" t="s">
        <v>154</v>
      </c>
    </row>
    <row r="52" spans="2:2" ht="30">
      <c r="B52" s="94" t="s">
        <v>155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Original Data</vt:lpstr>
      <vt:lpstr>Documentation</vt:lpstr>
      <vt:lpstr>Charts</vt:lpstr>
      <vt:lpstr>Data</vt:lpstr>
      <vt:lpstr>Statistics</vt:lpstr>
      <vt:lpstr>Input_Data</vt:lpstr>
      <vt:lpstr>Periodograms</vt:lpstr>
      <vt:lpstr>Babylonia</vt:lpstr>
      <vt:lpstr>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2009-04-01T23:11:30Z</dcterms:created>
  <dcterms:modified xsi:type="dcterms:W3CDTF">2010-10-04T06:34:23Z</dcterms:modified>
</cp:coreProperties>
</file>